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120" windowHeight="124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Лист1!$A$1:$J$210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9" i="1" l="1"/>
  <c r="D318" i="1" s="1"/>
  <c r="D312" i="1"/>
  <c r="D304" i="1"/>
  <c r="D308" i="1"/>
  <c r="D294" i="1"/>
  <c r="D290" i="1"/>
  <c r="E285" i="1"/>
  <c r="F285" i="1"/>
  <c r="E282" i="1"/>
  <c r="F282" i="1"/>
  <c r="F279" i="1"/>
  <c r="E279" i="1"/>
  <c r="D287" i="1"/>
  <c r="D286" i="1"/>
  <c r="D284" i="1"/>
  <c r="D283" i="1"/>
  <c r="D281" i="1"/>
  <c r="D280" i="1"/>
  <c r="D278" i="1"/>
  <c r="D277" i="1"/>
  <c r="E276" i="1"/>
  <c r="F276" i="1"/>
  <c r="D272" i="1"/>
  <c r="D268" i="1"/>
  <c r="D265" i="1"/>
  <c r="D261" i="1"/>
  <c r="D258" i="1"/>
  <c r="E257" i="1"/>
  <c r="F257" i="1"/>
  <c r="D253" i="1"/>
  <c r="D251" i="1"/>
  <c r="D243" i="1"/>
  <c r="D244" i="1"/>
  <c r="D242" i="1"/>
  <c r="D237" i="1"/>
  <c r="I232" i="1"/>
  <c r="H232" i="1"/>
  <c r="D232" i="1"/>
  <c r="D213" i="1"/>
  <c r="I219" i="1"/>
  <c r="H219" i="1"/>
  <c r="D220" i="1"/>
  <c r="D219" i="1" s="1"/>
  <c r="E213" i="1"/>
  <c r="F213" i="1"/>
  <c r="E206" i="1"/>
  <c r="F206" i="1"/>
  <c r="E201" i="1"/>
  <c r="F201" i="1"/>
  <c r="E196" i="1"/>
  <c r="F196" i="1"/>
  <c r="E191" i="1"/>
  <c r="F191" i="1"/>
  <c r="E186" i="1"/>
  <c r="F186" i="1"/>
  <c r="E181" i="1"/>
  <c r="F181" i="1"/>
  <c r="E176" i="1"/>
  <c r="F176" i="1"/>
  <c r="D177" i="1"/>
  <c r="D178" i="1"/>
  <c r="D179" i="1"/>
  <c r="D180" i="1"/>
  <c r="D182" i="1"/>
  <c r="D183" i="1"/>
  <c r="D184" i="1"/>
  <c r="D185" i="1"/>
  <c r="D187" i="1"/>
  <c r="D188" i="1"/>
  <c r="D189" i="1"/>
  <c r="D190" i="1"/>
  <c r="D192" i="1"/>
  <c r="D193" i="1"/>
  <c r="D194" i="1"/>
  <c r="D195" i="1"/>
  <c r="D197" i="1"/>
  <c r="D198" i="1"/>
  <c r="D199" i="1"/>
  <c r="D200" i="1"/>
  <c r="D202" i="1"/>
  <c r="D203" i="1"/>
  <c r="D205" i="1"/>
  <c r="D207" i="1"/>
  <c r="D208" i="1"/>
  <c r="D209" i="1"/>
  <c r="D210" i="1"/>
  <c r="D165" i="1"/>
  <c r="D170" i="1"/>
  <c r="E159" i="1"/>
  <c r="F159" i="1"/>
  <c r="D163" i="1"/>
  <c r="D162" i="1"/>
  <c r="D161" i="1"/>
  <c r="D160" i="1"/>
  <c r="E153" i="1"/>
  <c r="F153" i="1"/>
  <c r="D157" i="1"/>
  <c r="D156" i="1"/>
  <c r="D155" i="1"/>
  <c r="D154" i="1"/>
  <c r="D152" i="1"/>
  <c r="D151" i="1"/>
  <c r="D150" i="1"/>
  <c r="D149" i="1"/>
  <c r="E148" i="1"/>
  <c r="F148" i="1"/>
  <c r="D147" i="1"/>
  <c r="D146" i="1"/>
  <c r="E145" i="1"/>
  <c r="F145" i="1"/>
  <c r="D144" i="1"/>
  <c r="D142" i="1"/>
  <c r="D143" i="1"/>
  <c r="D141" i="1"/>
  <c r="E140" i="1"/>
  <c r="F140" i="1"/>
  <c r="E128" i="1"/>
  <c r="F128" i="1"/>
  <c r="D128" i="1"/>
  <c r="D126" i="1"/>
  <c r="D125" i="1"/>
  <c r="E124" i="1"/>
  <c r="F124" i="1"/>
  <c r="D123" i="1"/>
  <c r="D122" i="1"/>
  <c r="E121" i="1"/>
  <c r="F121" i="1"/>
  <c r="E115" i="1"/>
  <c r="F115" i="1"/>
  <c r="D117" i="1"/>
  <c r="D118" i="1"/>
  <c r="D119" i="1"/>
  <c r="D116" i="1"/>
  <c r="D114" i="1"/>
  <c r="E110" i="1"/>
  <c r="F110" i="1"/>
  <c r="E107" i="1"/>
  <c r="F107" i="1"/>
  <c r="D113" i="1"/>
  <c r="D109" i="1"/>
  <c r="D111" i="1"/>
  <c r="D112" i="1"/>
  <c r="D108" i="1"/>
  <c r="D104" i="1"/>
  <c r="D105" i="1"/>
  <c r="D103" i="1"/>
  <c r="D102" i="1"/>
  <c r="D101" i="1"/>
  <c r="D98" i="1"/>
  <c r="D99" i="1"/>
  <c r="D97" i="1"/>
  <c r="E94" i="1"/>
  <c r="F94" i="1"/>
  <c r="E95" i="1"/>
  <c r="F95" i="1"/>
  <c r="E93" i="1"/>
  <c r="F93" i="1"/>
  <c r="D90" i="1"/>
  <c r="D89" i="1"/>
  <c r="D88" i="1"/>
  <c r="D87" i="1"/>
  <c r="D86" i="1"/>
  <c r="D85" i="1"/>
  <c r="D84" i="1"/>
  <c r="E83" i="1"/>
  <c r="F83" i="1"/>
  <c r="D71" i="1"/>
  <c r="D70" i="1"/>
  <c r="E69" i="1"/>
  <c r="F69" i="1"/>
  <c r="D68" i="1"/>
  <c r="D67" i="1"/>
  <c r="E66" i="1"/>
  <c r="F66" i="1"/>
  <c r="D80" i="1"/>
  <c r="D79" i="1"/>
  <c r="E78" i="1"/>
  <c r="E77" i="1" s="1"/>
  <c r="F78" i="1"/>
  <c r="F77" i="1" s="1"/>
  <c r="E74" i="1"/>
  <c r="E73" i="1" s="1"/>
  <c r="F74" i="1"/>
  <c r="F73" i="1" s="1"/>
  <c r="D76" i="1"/>
  <c r="D75" i="1"/>
  <c r="E62" i="1"/>
  <c r="F62" i="1"/>
  <c r="D64" i="1"/>
  <c r="D63" i="1"/>
  <c r="D61" i="1"/>
  <c r="D60" i="1"/>
  <c r="D59" i="1"/>
  <c r="E58" i="1"/>
  <c r="F58" i="1"/>
  <c r="F54" i="1"/>
  <c r="D56" i="1"/>
  <c r="D55" i="1"/>
  <c r="D48" i="1"/>
  <c r="D45" i="1"/>
  <c r="D44" i="1"/>
  <c r="E43" i="1"/>
  <c r="F43" i="1"/>
  <c r="G43" i="1"/>
  <c r="D42" i="1"/>
  <c r="D41" i="1"/>
  <c r="E40" i="1"/>
  <c r="F40" i="1"/>
  <c r="G40" i="1"/>
  <c r="D38" i="1"/>
  <c r="D37" i="1"/>
  <c r="E36" i="1"/>
  <c r="F36" i="1"/>
  <c r="G36" i="1"/>
  <c r="D34" i="1"/>
  <c r="D33" i="1"/>
  <c r="D28" i="1"/>
  <c r="D25" i="1" s="1"/>
  <c r="D29" i="1"/>
  <c r="D30" i="1"/>
  <c r="D27" i="1"/>
  <c r="E32" i="1"/>
  <c r="E26" i="1" s="1"/>
  <c r="F32" i="1"/>
  <c r="G32" i="1"/>
  <c r="G26" i="1" s="1"/>
  <c r="E24" i="1"/>
  <c r="F24" i="1"/>
  <c r="G24" i="1"/>
  <c r="E25" i="1"/>
  <c r="F25" i="1"/>
  <c r="G25" i="1"/>
  <c r="F26" i="1"/>
  <c r="G19" i="1"/>
  <c r="G16" i="1"/>
  <c r="D19" i="1"/>
  <c r="D16" i="1"/>
  <c r="D11" i="1"/>
  <c r="D10" i="1"/>
  <c r="D9" i="1"/>
  <c r="D8" i="1"/>
  <c r="E7" i="1"/>
  <c r="F7" i="1"/>
  <c r="G7" i="1"/>
  <c r="D6" i="1"/>
  <c r="D5" i="1"/>
  <c r="E4" i="1"/>
  <c r="F4" i="1"/>
  <c r="G4" i="1"/>
  <c r="D276" i="1" l="1"/>
  <c r="D279" i="1"/>
  <c r="D282" i="1"/>
  <c r="D285" i="1"/>
  <c r="D145" i="1"/>
  <c r="D148" i="1"/>
  <c r="D153" i="1"/>
  <c r="D159" i="1"/>
  <c r="D257" i="1"/>
  <c r="D201" i="1"/>
  <c r="D206" i="1"/>
  <c r="D196" i="1"/>
  <c r="D191" i="1"/>
  <c r="D186" i="1"/>
  <c r="D181" i="1"/>
  <c r="D176" i="1"/>
  <c r="D140" i="1"/>
  <c r="D110" i="1"/>
  <c r="D121" i="1"/>
  <c r="D124" i="1"/>
  <c r="D95" i="1"/>
  <c r="D115" i="1"/>
  <c r="D107" i="1"/>
  <c r="D40" i="1"/>
  <c r="D66" i="1"/>
  <c r="D83" i="1"/>
  <c r="D74" i="1"/>
  <c r="D73" i="1" s="1"/>
  <c r="D4" i="1"/>
  <c r="D7" i="1"/>
  <c r="D32" i="1"/>
  <c r="D26" i="1" s="1"/>
  <c r="D43" i="1"/>
  <c r="D54" i="1"/>
  <c r="D58" i="1"/>
  <c r="D78" i="1"/>
  <c r="D69" i="1"/>
  <c r="D94" i="1"/>
  <c r="D93" i="1"/>
  <c r="D77" i="1"/>
  <c r="D62" i="1"/>
  <c r="G15" i="1"/>
  <c r="D36" i="1"/>
  <c r="E54" i="1"/>
  <c r="D24" i="1"/>
  <c r="D15" i="1"/>
</calcChain>
</file>

<file path=xl/sharedStrings.xml><?xml version="1.0" encoding="utf-8"?>
<sst xmlns="http://schemas.openxmlformats.org/spreadsheetml/2006/main" count="1722" uniqueCount="419">
  <si>
    <t>№ п/п</t>
  </si>
  <si>
    <t>Наименование показателя</t>
  </si>
  <si>
    <t>Формула</t>
  </si>
  <si>
    <t>Муниципальное образование</t>
  </si>
  <si>
    <t>Город</t>
  </si>
  <si>
    <t>Село</t>
  </si>
  <si>
    <t>Культура</t>
  </si>
  <si>
    <t>Министерство обороны</t>
  </si>
  <si>
    <t>Спорт</t>
  </si>
  <si>
    <t>Примечание</t>
  </si>
  <si>
    <t>1.</t>
  </si>
  <si>
    <t>1.1.</t>
  </si>
  <si>
    <t>1.1.1.</t>
  </si>
  <si>
    <t>1.1.2.</t>
  </si>
  <si>
    <t>1.1.3.</t>
  </si>
  <si>
    <t>1.3.</t>
  </si>
  <si>
    <t>1.3.2.</t>
  </si>
  <si>
    <t>1.4.2.</t>
  </si>
  <si>
    <t>1.4.</t>
  </si>
  <si>
    <t>1.5.</t>
  </si>
  <si>
    <t>1.5.2.</t>
  </si>
  <si>
    <t>1.7.</t>
  </si>
  <si>
    <t>1.7.1.</t>
  </si>
  <si>
    <t>1.9.</t>
  </si>
  <si>
    <t>1.9.1.</t>
  </si>
  <si>
    <t>1.9.2.</t>
  </si>
  <si>
    <t>2.</t>
  </si>
  <si>
    <t>2.1.</t>
  </si>
  <si>
    <t>2.1.1.</t>
  </si>
  <si>
    <t>2.1.2.</t>
  </si>
  <si>
    <t>2.2.</t>
  </si>
  <si>
    <t>2.2.1.</t>
  </si>
  <si>
    <t>2.2.2.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</si>
  <si>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</si>
  <si>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</si>
  <si>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</si>
  <si>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</si>
  <si>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</si>
  <si>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</si>
  <si>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</si>
  <si>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</si>
  <si>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</si>
  <si>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2.5.</t>
  </si>
  <si>
    <t>2.5.1.</t>
  </si>
  <si>
    <t>2.5.2.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</si>
  <si>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</si>
  <si>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</si>
  <si>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</si>
  <si>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</si>
  <si>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</si>
  <si>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</si>
  <si>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</si>
  <si>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</si>
  <si>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2.7.2.</t>
  </si>
  <si>
    <t>2.7.3.</t>
  </si>
  <si>
    <t>2.7.4.</t>
  </si>
  <si>
    <t>2.8.</t>
  </si>
  <si>
    <t>2.8.1.</t>
  </si>
  <si>
    <t>2.9.</t>
  </si>
  <si>
    <t>2.9.1.</t>
  </si>
  <si>
    <t>2.9.2.</t>
  </si>
  <si>
    <t>2.10.</t>
  </si>
  <si>
    <t>2.10.1.</t>
  </si>
  <si>
    <t>2.10.2.</t>
  </si>
  <si>
    <t>2.10.3.</t>
  </si>
  <si>
    <t>2.10.4.</t>
  </si>
  <si>
    <t>2.10.5.</t>
  </si>
  <si>
    <t>2.10.6.</t>
  </si>
  <si>
    <t>2.10.7.</t>
  </si>
  <si>
    <t>Сведения о развитии дошкольного образования</t>
  </si>
  <si>
    <t>Уровень доступности дошкольного образования и численность населения, получающего дошкольное образование</t>
  </si>
  <si>
    <t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</si>
  <si>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численность воспитанников в возрасте 3 - 6 лет (число полных лет) дошкольных образовательных организаций</t>
  </si>
  <si>
    <t>численность детей в возрасте 3 - 6 лет (число полных лет), стоящих на учете для определения в дошкольные образовательные организации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</si>
  <si>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</si>
  <si>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</t>
  </si>
  <si>
    <t>Н</t>
  </si>
  <si>
    <t>численность детей в возрасте 5 - 7 лет, обучающихся в образовательных организациях, реализующих образовательные программы начального общего образования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</si>
  <si>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</si>
  <si>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</si>
  <si>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t>численность воспитанников образовательных организаций (включая филиалы), реализующих образовательные программы дошкольного образования, - всего</t>
  </si>
  <si>
    <t>ЧВ</t>
  </si>
  <si>
    <t>Кадровое обеспечение дошкольных образовательных организаций и оценка уровня заработной платы педагогических работников</t>
  </si>
  <si>
    <t>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</si>
  <si>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</si>
  <si>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Материально-техническое и информационное обеспечение дошкольных образовательных организаций</t>
  </si>
  <si>
    <t>водоснабжение</t>
  </si>
  <si>
    <t>центральное отопление</t>
  </si>
  <si>
    <t>канализацию</t>
  </si>
  <si>
    <t>число дошкольных образовательных организаций с учетом находящихся на капитальном ремонте (включая филиалы), имеющих водоснабжение</t>
  </si>
  <si>
    <t>число дошкольных образовательных организаций с учетом находящихся на капитальном ремонте (включая филиалы), имеющих центральное отопление</t>
  </si>
  <si>
    <t>число дошкольных образовательных организаций с учетом находящихся на капитальном ремонте (включая филиалы), имеющих канализацию</t>
  </si>
  <si>
    <t>число дошкольных образовательных организаций с учетом находящихся на капитальном ремонте (включая филиалы)</t>
  </si>
  <si>
    <t>Ч</t>
  </si>
  <si>
    <t>число дошкольных образовательных организаций (включая филиалы)</t>
  </si>
  <si>
    <t>Условия получения дошкольного образования лицами с ограниченными возможностями здоровья и инвалидами</t>
  </si>
  <si>
    <t>Удельный вес численности детей-инвалидов в общей численности воспитанников дошкольных образовательных организаций</t>
  </si>
  <si>
    <t>численность детей-инвалидов, обучающихся в образовательных организациях (включая филиалы), реализующих образовательные программы дошкольного образования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</si>
  <si>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</si>
  <si>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Темп роста числа дошкольных образовательных организаций</t>
  </si>
  <si>
    <t>Создание безопасных условий при организации образовательного процесса в дошкольных образовательных организациях</t>
  </si>
  <si>
    <t>Удельный вес числа организаций, здания которых находятся в аварийном состоянии, в общем числе дошкольных образовательных организаций</t>
  </si>
  <si>
    <t>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</t>
  </si>
  <si>
    <t>Удельный вес числа организаций, здания которых требуют капитального ремонта, в общем числе дошкольных образовательных организаций</t>
  </si>
  <si>
    <t>число дошкольных образовательных организаций (включая филиалы), здания которых требуют капитального ремонта</t>
  </si>
  <si>
    <t>Сведения о развитии начального общего образования, основного общего образования и среднего общего образования</t>
  </si>
  <si>
    <t>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 образование, основное общее образование и среднее общее образование</t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</si>
  <si>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</si>
  <si>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</si>
  <si>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обучающихся вечерних (сменных) общеобразовательных организаций (включая филиалы)</t>
  </si>
  <si>
    <t>численность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</t>
  </si>
  <si>
    <t>численность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</t>
  </si>
  <si>
    <t>численность постоянного населения в возрасте 7 - 17 лет (на 1 января следующего за отчетным года)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</si>
  <si>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</si>
  <si>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</t>
  </si>
  <si>
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</si>
  <si>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ЧУ</t>
  </si>
  <si>
    <t>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</si>
  <si>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Удельный вес численности лиц, занимающихся во вторую и третью смены, в общей численности учащихся общеобразовательных организаций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</si>
  <si>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во вторую смену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</si>
  <si>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 третью смену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</si>
  <si>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</si>
  <si>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Удельный вес численности лиц, углубленно изучающих отдельные предметы, в общей численности учащихся общеобразовательных организаций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</si>
  <si>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 с углубленным изучением отдельных предметов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</si>
  <si>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</t>
  </si>
  <si>
    <t>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</si>
  <si>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Численность учащихся в общеобразовательных организациях в расчете на 1 педагогического работника</t>
  </si>
  <si>
    <t>ЧУ / ПР</t>
  </si>
  <si>
    <t>численность учащихся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</si>
  <si>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</t>
  </si>
  <si>
    <t>ПР</t>
  </si>
  <si>
    <t>Удельный вес численности учителей в возрасте до 35 лет в общей численности учителей общеобразовательных организаций</t>
  </si>
  <si>
    <t>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в возрасте до 35 лет</t>
  </si>
  <si>
    <t>У</t>
  </si>
  <si>
    <t>общая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</si>
  <si>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</t>
  </si>
  <si>
    <t>фонд начисленной заработной платы учителей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- всего</t>
  </si>
  <si>
    <t>средняя численность учителей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</t>
  </si>
  <si>
    <t>среднемесячная номинальная начисленная заработная плата в субъекте Российской Федерации</t>
  </si>
  <si>
    <t>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</si>
  <si>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Общая площадь всех помещений общеобразовательных организаций в расчете на одного учащегося</t>
  </si>
  <si>
    <t>общая площадь помещений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</si>
  <si>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общая площадь помещений вечерних (сменных) общеобразовательных организаций (включая филиалы)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</si>
  <si>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во вторую смену</t>
  </si>
  <si>
    <t>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организаций), занимающихся в третью смену</t>
  </si>
  <si>
    <t>численность учащихся вечерних (сменных) общеобразовательных организаций (включая филиалы), обучающихся по очной форме обучения</t>
  </si>
  <si>
    <t>численность учащихся вечерних (сменных) общеобразовательных организаций (включая филиалы), обучающихся по заочной форме обучения</t>
  </si>
  <si>
    <t>Удельный вес числа организаций, имеющих водопровод, центральное отопление, канализацию, в общем числе общеобразовательных организаций: водопровод; центральное отопление; канализацию</t>
  </si>
  <si>
    <t>водопровод</t>
  </si>
  <si>
    <t>Имеют: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</si>
  <si>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имеющих:</t>
  </si>
  <si>
    <t>число вечерних (сменных) общеобразовательных организаций (включая филиалы), имеющих: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</si>
  <si>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</si>
  <si>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>число вечерних (сменных образовательных организаций (включая филиалы)</t>
  </si>
  <si>
    <t>число компьютеров, используемых в учебных целях,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</si>
  <si>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число компьютеров, используемых в учебных целях, имеющих доступ к Интернету, в общеобразовательных организациях (включая филиалы; без учета находящихся на капитальном ремонте; без вечерних (сменных) общеобразовательных организаций)</t>
  </si>
  <si>
    <t>число компьютеров, используемых в учебных целях, в вечерних (сменных) общеобразовательных организациях (включая филиалы)</t>
  </si>
  <si>
    <t>число компьютеров, используемых в учебных целях, имеющих доступ к Интернету, в вечерних (сменных) общеобразовательных организациях (включая филиалы)</t>
  </si>
  <si>
    <t>численность учащихся вечерних (сменных) общеобразовательных организаций (включая филиалы)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</si>
  <si>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</si>
  <si>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</t>
  </si>
  <si>
    <t>число вечерних (сменных) общеобразовательных организаций (включая филиалы), имеющих скорость подключения к сети Интернет от 1 Мбит/с и выше</t>
  </si>
  <si>
    <t>число вечерних (сменных) общеобразовательных организаций (включая филиалы)</t>
  </si>
  <si>
    <t>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</si>
  <si>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</si>
  <si>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</si>
  <si>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</si>
  <si>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 xml:space="preserve"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 </t>
  </si>
  <si>
    <t>численность детей-инвалидов, обучающихся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организаций). Показывается 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организаций), исключая специальные (коррекционные) образовательные организации и классы для обучающихся, воспитанников с ограниченными возможностями здоровья</t>
  </si>
  <si>
    <t>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</t>
  </si>
  <si>
    <t>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</si>
  <si>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Отношение среднего балла единого государственного экзамена (далее - ЕГЭ) (в расчете на 1 предмет) в 10% общеобразовательных организаций с лучшими результатами ЕГЭ к среднему баллу ЕГЭ (в расчете на 1 предмет) в 10% общеобразовательных организаций с худшими результатами ЕГЭ</t>
  </si>
  <si>
    <t>среднее значение количества баллов по ЕГЭ (в расчете на один предмет), полученных выпускниками, завершившими обучение по образовательным программам среднего общего образования, 10% образовательных организаций, реализующих образовательные программы среднего общего образования, с лучшими результатами ЕГЭ (база данных результатов ЕГЭ)</t>
  </si>
  <si>
    <t>среднее значение количества баллов по ЕГЭ (в расчете на один предмет), полученных выпускниками, завершившими обучение по образовательным программам среднего общего образования, 10% образовательных организаций, реализующих образовательные программы среднего общего образования, с худшими результатами ЕГЭ (база данных результатов ЕГЭ)</t>
  </si>
  <si>
    <t>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</si>
  <si>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 xml:space="preserve">Удельный вес лиц, обеспеченных горячим питанием, в общей численности обучающихся общеобразовательных организаций </t>
  </si>
  <si>
    <t>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организаций), пользующихся горячим питанием</t>
  </si>
  <si>
    <t>численность обучающихся вечерних (сменных) общеобразовательных организаций (включая филиалы), пользующихся горячим питанием</t>
  </si>
  <si>
    <t>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за исключением вечерних (сменных) общеобразовательных организаций)</t>
  </si>
  <si>
    <t xml:space="preserve">Удельный вес числа организаций, имеющих логопедический пункт или логопедический кабинет, в общем числе общеобразовательных организаций </t>
  </si>
  <si>
    <t>число 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</t>
  </si>
  <si>
    <t>Удельный вес числа организаций, имеющих физкультурные залы,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</si>
  <si>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</t>
  </si>
  <si>
    <t>число вечерних (сменных) общеобразовательных организаций (включая филиалы), имеющих физкультурные залы</t>
  </si>
  <si>
    <t xml:space="preserve">Удельный вес числа организаций, имеющих плавательные бассейны, в общем числе общеобразовательных организаций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</si>
  <si>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</t>
  </si>
  <si>
    <t>число вечерних (сменных) общеобразовательных организаций (включая филиалы), имеющих плавательные бассейны</t>
  </si>
  <si>
    <t>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</si>
  <si>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Темп роста числа общеобразовательных организаций</t>
  </si>
  <si>
    <t>Финансово-экономическая деятельность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</si>
  <si>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Создание безопасных условий при организации образовательного процесса в общеобразовательных организациях</t>
  </si>
  <si>
    <t>Общий объем финансовых средств, поступивших в общеобразовательные организации, в расчете на одного учащегося</t>
  </si>
  <si>
    <t>объем финансирования государственных и муниципальных общеобразовательных организаций (включая филиалы)</t>
  </si>
  <si>
    <t>объем финансирования частных общеобразовательных организаций (включая филиалы)</t>
  </si>
  <si>
    <t>среднегодовая численность учащихся государственных и муниципальных общеобразовательных организаций (включая филиалы)</t>
  </si>
  <si>
    <t>среднегодовая численность учащихся частных общеобразовательных организаций (включая филиалы)</t>
  </si>
  <si>
    <t>Удельный вес финансовых средств от приносящей доход деятельности в общем объеме финансовых средств общеобразовательных организаций</t>
  </si>
  <si>
    <t>объем средств от приносящей доход деятельности (внебюджетных средств), поступивших в государственные и муниципальные общеобразовательные организации (включая филиалы)</t>
  </si>
  <si>
    <t>объем средств от приносящей доход деятельности (внебюджетных средств), поступивших в частные общеобразовательные организации (включая филиалы)</t>
  </si>
  <si>
    <t>общий объем финансирования государственных и муниципальных общеобразовательных организаций (включая филиалы)</t>
  </si>
  <si>
    <t>общий объем финансирования частных общеобразовательных организаций (включая филиалы)</t>
  </si>
  <si>
    <t xml:space="preserve">Удельный вес числа организаций, имеющих пожарные краны и рукава, в общем числе общеобразовательных организаций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</si>
  <si>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пожарные краны и рукава</t>
  </si>
  <si>
    <t>число вечерних (сменных) общеобразовательных организаций (включая филиалы), имеющих пожарные краны и рукава</t>
  </si>
  <si>
    <t xml:space="preserve">Удельный вес числа организаций, имеющих дымовые извещатели, в общем числе общеобразовательных организаций 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</si>
  <si>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дымовые извещатели</t>
  </si>
  <si>
    <t>число вечерних (сменных) общеобразовательных организаций (включая филиалы), имеющих дымовые извещатели</t>
  </si>
  <si>
    <t>Удельный вес числа организаций, имеющих "тревожную кнопку",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</si>
  <si>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"тревожную кнопку"</t>
  </si>
  <si>
    <t>число вечерних (сменных) общеобразовательных организаций (включая филиалы), имеющих "тревожную кнопку"</t>
  </si>
  <si>
    <t>Удельный вес числа организаций, имеющих охрану,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</si>
  <si>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охрану</t>
  </si>
  <si>
    <t>число вечерних (сменных) общеобразовательных организаций (включая филиалы), имеющих охрану</t>
  </si>
  <si>
    <t>Удельный вес числа организаций, имеющих систему видеонаблюдения,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</si>
  <si>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</t>
  </si>
  <si>
    <t>число вечерних (сменных) общеобразовательных организаций (включая филиалы), имеющих систему видеонаблюдения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</si>
  <si>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</si>
  <si>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</t>
  </si>
  <si>
    <t>число вечерних (сменных) общеобразовательных организаций, здания которых находятся в аварийном состоянии (включая филиалы)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</si>
  <si>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</si>
  <si>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</t>
  </si>
  <si>
    <t>число вечерних (сменных) общеобразовательных организаций (включая филиалы), здания которых требуют капитального ремонта</t>
  </si>
  <si>
    <t>5.1</t>
  </si>
  <si>
    <t>Численность населения, обучающегося по дополнительным общеобразовательным программам</t>
  </si>
  <si>
    <t>5.1.1</t>
  </si>
  <si>
    <t xml:space="preserve">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 </t>
  </si>
  <si>
    <t>численность детей, обучающихся в образовательных организациях дополнительного образования (включая филиалы) (указывается на основе данных о возрастном составе обучающихся)</t>
  </si>
  <si>
    <t>численность детей, обучающихся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 (указывается на основе данных о возрастном составе обучающихся)</t>
  </si>
  <si>
    <t>численность детей, обучающихся в образовательных организациях дополнительного образования (включая филиалы) - в детских, юношеских спортивных школах</t>
  </si>
  <si>
    <t>численность населения в возрасте 5 - 18 лет на 1 января следующего за отчетным года</t>
  </si>
  <si>
    <t>5.2</t>
  </si>
  <si>
    <t>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</t>
  </si>
  <si>
    <t>5.2.1</t>
  </si>
  <si>
    <t xml:space="preserve"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 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</si>
  <si>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по видам образовательной деятельности</t>
  </si>
  <si>
    <t>работающие по всем видам образовательной деятельности</t>
  </si>
  <si>
    <t>художественная</t>
  </si>
  <si>
    <t>эколого-биологическая</t>
  </si>
  <si>
    <t>туристско-краеведческая</t>
  </si>
  <si>
    <t>техническая</t>
  </si>
  <si>
    <t>спортивная</t>
  </si>
  <si>
    <t>военно-патриотическая и спортивно-техническая</t>
  </si>
  <si>
    <t>другие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</si>
  <si>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музыкальных, художественных, хореографических школах и школах искусств</t>
  </si>
  <si>
    <t>численность детей, обучающихся по дополнительным общеобразовательным программам в образовательных организациях дополнительного образования (включая филиалы) - в детских, юношеских спортивных школах</t>
  </si>
  <si>
    <t>5.3</t>
  </si>
  <si>
    <t>Кадровое обеспечение организаций, осуществляющих образовательную деятельность в части реализации дополнительных общеобразовательных программ</t>
  </si>
  <si>
    <t>5.3.1</t>
  </si>
  <si>
    <t>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</si>
  <si>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дополнительного образования (включая филиалы), реализующих дополнительные общеобразовательные программы для детей, - всего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</si>
  <si>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</si>
  <si>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5.4</t>
  </si>
  <si>
    <t>Материально-техническое и информационное обеспечение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</si>
  <si>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5.4.1</t>
  </si>
  <si>
    <t>Общая площадь всех помещений организаций дополнительного образования в расчете на одного обучающегося</t>
  </si>
  <si>
    <t>общая площадь всех помещений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</si>
  <si>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численность детей, обучающихся в образовательных организациях дополнительного образования (включая филиалы)</t>
  </si>
  <si>
    <t>ЧО</t>
  </si>
  <si>
    <t>5.4.2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</si>
  <si>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имеющих: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</si>
  <si>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</si>
  <si>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5.4.3</t>
  </si>
  <si>
    <t>число персональных компьютеров, используемых в учебных целях,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</si>
  <si>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ЧК</t>
  </si>
  <si>
    <t>число персональных компьютеров, используемых в учебных целях, имеющих доступ к Интернету, в образовательных организациях дополнительного образования (включая филиалы), реализующих дополнительные общеобразовательные программы для детей</t>
  </si>
  <si>
    <t>5.5</t>
  </si>
  <si>
    <t>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</si>
  <si>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</t>
  </si>
  <si>
    <t>Темп роста числа образовательных организаций дополнительного образования</t>
  </si>
  <si>
    <t>5.6</t>
  </si>
  <si>
    <t>Финансово-экономическая деятельность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</si>
  <si>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5.6.1</t>
  </si>
  <si>
    <t>Общий объем финансовых средств, поступивших в образовательные организации дополнительного образования, в расчете на одного обучающегося</t>
  </si>
  <si>
    <t>ОС / ЧО</t>
  </si>
  <si>
    <t>общий объем финансирования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</si>
  <si>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ОС</t>
  </si>
  <si>
    <t>5.6.2</t>
  </si>
  <si>
    <t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</t>
  </si>
  <si>
    <t>(ВБС / ОС) * 100</t>
  </si>
  <si>
    <t>объем средств от приносящей доход деятельности (внебюджетных средств), поступивших в образовательные организации дополнительного образования (включая филиалы), реализующие дополнительные общеобразовательные программы для детей</t>
  </si>
  <si>
    <t>ВБС</t>
  </si>
  <si>
    <t>5.7</t>
  </si>
  <si>
    <t>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</si>
  <si>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5.7.1</t>
  </si>
  <si>
    <t>Удельный вес числа организаций, имеющих филиалы, в общем числе образовательных организаций дополнительного образования</t>
  </si>
  <si>
    <t>число организаций дополнительного образования (включая филиалы), реализующих дополнительные общеобразовательные программы для детей, имеющих филиалы</t>
  </si>
  <si>
    <t>число организаций дополнительного образования (включая филиалы), реализующих дополнительные общеобразовательные программы для детей</t>
  </si>
  <si>
    <t>5.8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</si>
  <si>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</si>
  <si>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5.8.1</t>
  </si>
  <si>
    <t xml:space="preserve">Удельный вес числа организаций, имеющих пожарные краны и рукава, в общем числе образовательных организаций дополнительного образования 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</si>
  <si>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пожарные краны и рукава</t>
  </si>
  <si>
    <t>5.8.2</t>
  </si>
  <si>
    <t>Удельный вес числа организаций, имеющих дымовые извещатели, в общем числе образовательных организаций дополнительного образования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</si>
  <si>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имеющих дымовые извещатели</t>
  </si>
  <si>
    <t>5.8.3</t>
  </si>
  <si>
    <t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</si>
  <si>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</si>
  <si>
    <t>5.8.4</t>
  </si>
  <si>
    <t>Удельный вес числа организаций, здания которых требуют капитального ремонта, в общем числе образовательных организаций дополнительного образования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</si>
  <si>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детей, здания которых требуют капитального ремонта</t>
  </si>
  <si>
    <t>6.1</t>
  </si>
  <si>
    <t>Численность населения, обучающегося по дополнительным профессиональным программам</t>
  </si>
  <si>
    <t>6.1.3</t>
  </si>
  <si>
    <t>Удельный вес численности работников организаций, получивших дополнительное профессиональное образование, в общей численности штатных работников организаций</t>
  </si>
  <si>
    <t>численность работников списочного состава организаций</t>
  </si>
  <si>
    <t>Р</t>
  </si>
  <si>
    <t>6.2</t>
  </si>
  <si>
    <t>Содержание образовательной деятельности и организация образовательного процесса по дополнительным профессиональным программам</t>
  </si>
  <si>
    <t>6.2.1</t>
  </si>
  <si>
    <t>Удельный вес численности лиц, получивших дополнительное профессиональное образование с использованием дистанционных образовательных технологий, в общей численности работников организаций, получивших дополнительное профессиональное образование</t>
  </si>
  <si>
    <t>численность работников списочного состава организаций, получивших дополнительное профессиональное образование с использованием дистанционных образовательных технологий в отчетном году</t>
  </si>
  <si>
    <t>численность работников списочного состава организаций, получивших дополнительное профессиональное образование в отчетном году</t>
  </si>
  <si>
    <t>7.1</t>
  </si>
  <si>
    <t>Численность населения, обучающегося по программам профессионального обучения</t>
  </si>
  <si>
    <t>7.1.2</t>
  </si>
  <si>
    <t>Численность работников организаций, прошедших профессиональное обучение: всего; профессиональная подготовка по профессиям рабочих, должностям служащих; переподготовка рабочих, служащих; повышение квалификации рабочих, служащих</t>
  </si>
  <si>
    <t>общая численность работников списочного состав организаций, прошедших профессиональное обучение без учета лиц, обученных за счет собственных средств</t>
  </si>
  <si>
    <t>общая численность работников списочного состава организаций, прошедших профессиональную подготовку по профессиям рабочих, должностям служащих без учета лиц, обученных за счет собственных средств</t>
  </si>
  <si>
    <t>общая численность работников списочного состава организаций, прошедших переподготовку рабочих, служащих без учета лиц, обученных за счет собственных средств</t>
  </si>
  <si>
    <t>общая численность работников списочного состава организаций, прошедших повышение квалификации рабочих, служащих без учета лиц, обученных за счет собственных средств</t>
  </si>
  <si>
    <t>7.1.3</t>
  </si>
  <si>
    <t xml:space="preserve">Удельный вес численности работников организаций, прошедших профессиональное обучение, в общей численности штатных работников организаций </t>
  </si>
  <si>
    <t>общая численность работников списочного состава организаций, прошедших профессиональное обучение без учета лиц, обученных за счет собственных средств</t>
  </si>
  <si>
    <t>общая численность работников списочного состава организаций</t>
  </si>
  <si>
    <t>7.2</t>
  </si>
  <si>
    <t>Содержание образовательной деятельности и организация образовательного процесса по основным программам профессионального обучения</t>
  </si>
  <si>
    <t>7.2.1</t>
  </si>
  <si>
    <t>Удельный вес численности лиц, прошедших обучение по образовательным программам профессионального обучения по месту своей работы, в общей численности работников организаций, прошедших обучение по образовательным программам профессионального обучения</t>
  </si>
  <si>
    <t>численность работников списочного состава организаций, получивших дополнительное профессиональное образование, прошедших профессиональное обучение без отрыва от работы, без учета лиц, обученных за счет собственных средств</t>
  </si>
  <si>
    <t>численность работников списочного состава организаций, получивших дополнительное профессиональное образование, прошедших профессиональное обучение, без учета лиц, обученных за счет собственных средств</t>
  </si>
  <si>
    <t>7.5</t>
  </si>
  <si>
    <t>Условия профессионального обучения лиц с ограниченными возможностями здоровья и инвалидов</t>
  </si>
  <si>
    <t>7.5.1</t>
  </si>
  <si>
    <t xml:space="preserve">Удельный вес численности лиц с ограниченными возможностями здоровья и инвалидов в общей численности работников организаций, обученных по дополнительным профессиональным программам и программам профессионального обучения </t>
  </si>
  <si>
    <t>численность лиц с ограниченными возможностями здоровья, получивших дополнительное профессиональное образование, прошедших профессиональное обучение в отчетном году</t>
  </si>
  <si>
    <t>численность инвалидов, получивших дополнительное профессиональное образование, прошедших профессиональное обучение в отчетном году</t>
  </si>
  <si>
    <t>численность работников списочного состава организаций, получивших дополнительное профессиональное образование, прошедших профессиональное обучение в отчетном году</t>
  </si>
  <si>
    <t>всего</t>
  </si>
  <si>
    <t>11.1</t>
  </si>
  <si>
    <t>Социально-демографические характеристики и социальная интеграция</t>
  </si>
  <si>
    <t>11.1.1</t>
  </si>
  <si>
    <t xml:space="preserve">Удельный вес населения в возрасте 5 - 18 лет, охваченного образованием, в общей численности населения в возрасте 5 - 18 лет </t>
  </si>
  <si>
    <t>численность лиц в возрасте 5 - 18 лет, обучающихся по образовательным программам:</t>
  </si>
  <si>
    <t>дошкольного образования</t>
  </si>
  <si>
    <t>начального общего, основного общего и среднего общего образования</t>
  </si>
  <si>
    <t>среднего профессионального образования - программам подготовки квалифицированных рабочих, служащих. Не учитывается численность краткосрочно обученных по договорам в отчетном году</t>
  </si>
  <si>
    <t>среднего профессионального образования - программам подготовки специалистов среднего звена</t>
  </si>
  <si>
    <t>высшего образования - программам бакалавриата, специалитета, магистратуры</t>
  </si>
  <si>
    <t>численность постоянного населения в возрасте 5 - 18 лет (на 1 января следующего за отчетным года)</t>
  </si>
  <si>
    <t>Х</t>
  </si>
  <si>
    <t>форма ФСН 85-К</t>
  </si>
  <si>
    <t>форма ФСН 78-РИК</t>
  </si>
  <si>
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до 7 лет включительно (на 1 января следующего за отчетным года)</t>
  </si>
  <si>
    <t>показатели по демографии</t>
  </si>
  <si>
    <t>формы ФСН 76-РИК, Д-9</t>
  </si>
  <si>
    <t>З1</t>
  </si>
  <si>
    <t>З2</t>
  </si>
  <si>
    <t>форма ФСН ЗП-образование</t>
  </si>
  <si>
    <t>Удельный вес числа организаций, имеющих водоснабжение, центральное отопление, канализацию, в общем числе дошкольных образовательных организаций</t>
  </si>
  <si>
    <t>число дошкольных образовательных организаций с учетом находящихся на капитальном ремонте (без учета филиалов) в 2013 году</t>
  </si>
  <si>
    <t>число дошкольных образовательных организаций с учетом находящихся на капитальном ремонте (без учета филиалов) в 2012 году</t>
  </si>
  <si>
    <t>форма ФСН 76-РИК</t>
  </si>
  <si>
    <t>форма ФСН СВ-1</t>
  </si>
  <si>
    <t>форма ФСН 1-профтех</t>
  </si>
  <si>
    <t>форма ФСН СПО-1</t>
  </si>
  <si>
    <t>форма ФСН Д-8</t>
  </si>
  <si>
    <t>педагогических работников - всего</t>
  </si>
  <si>
    <t>Зпр</t>
  </si>
  <si>
    <t>Зу</t>
  </si>
  <si>
    <t>из них учителей</t>
  </si>
  <si>
    <t>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</t>
  </si>
  <si>
    <t>форма ФСН 83-РИК (сводная)</t>
  </si>
  <si>
    <t>формы ФСН П-4, 1-Т, ПМ, МП (микро), МП (микро)-СХ</t>
  </si>
  <si>
    <t>форма ФСН Д-4</t>
  </si>
  <si>
    <t xml:space="preserve"> имеющих доступ к Интернету</t>
  </si>
  <si>
    <t>Число персональных компьютеров, используемых в учебных целях, в расчете на 100 учащихся общеобразовательных организаций:</t>
  </si>
  <si>
    <t>База данных результатов ЕГЭ</t>
  </si>
  <si>
    <t>Среднее значение количества баллов по ЕГЭ, полученных выпускниками, освоившими образовательные программы среднего общего образования: по математике</t>
  </si>
  <si>
    <t>Среднее значение количества баллов по ЕГЭ, полученных выпускниками, освоившими образовательные программы среднего общего образования: по русскому языку</t>
  </si>
  <si>
    <t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 по русскому языку</t>
  </si>
  <si>
    <t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 по математике</t>
  </si>
  <si>
    <t>Удельный вес численности выпускников, освоивших образовательные программы среднего общего образования, получивших количество баллов по ЕГЭ ниже минимального, в общей численности выпускников, освоивших образовательные программы среднего общего образования, сдававших ЕГЭ: по русскому языку</t>
  </si>
  <si>
    <t>Удельный вес численности выпускников, освоивших образовательные программы среднего общего образования, получивших количество баллов по ЕГЭ ниже минимального, в общей численности выпускников, освоивших образовательные программы среднего общего образования, сдававших ЕГЭ: по математике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</si>
  <si>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  по русскому языку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</si>
  <si>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 по математике</t>
  </si>
  <si>
    <t xml:space="preserve"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2013 году </t>
  </si>
  <si>
    <t>число вечерних (сменных) общеобразовательных организаций (включая филиалы) в 2013 году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</si>
  <si>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2012 году</t>
  </si>
  <si>
    <t>число вечерних (сменных) общеобразовательных организаций (включая филиалы) в 2012 году</t>
  </si>
  <si>
    <t>5.</t>
  </si>
  <si>
    <t>Сведения о развития дополнительного образования детей и взрослых</t>
  </si>
  <si>
    <t>форма ФСН 1-ДО (сводная)</t>
  </si>
  <si>
    <t>форма ФСН 1-ДМШ</t>
  </si>
  <si>
    <t>форма ФСН 5-ФК</t>
  </si>
  <si>
    <t>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</t>
  </si>
  <si>
    <t>Имеющих</t>
  </si>
  <si>
    <t>имеющих доступ к Интернету</t>
  </si>
  <si>
    <t>Число персональных компьютеров, используемых в учебных целях, в расчете на 100 обучающихся организаций дополнительного образования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</si>
  <si>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 в 2013 году</t>
  </si>
  <si>
    <t>число музыкальных, художественных, хореографических школ и школ искусств в 2013 году</t>
  </si>
  <si>
    <t>число детских, юношеских спортивных школ в 2013 году</t>
  </si>
  <si>
    <t>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в 2012 году</t>
  </si>
  <si>
    <t>число музыкальных, художественных, хореографических школ и школ искусств в 2012 году</t>
  </si>
  <si>
    <t>число детских, юношеских спортивных школ в 2012 году</t>
  </si>
  <si>
    <t>6.</t>
  </si>
  <si>
    <t>Сведения о развития дополнительного профессионального образования</t>
  </si>
  <si>
    <t>численность работников списочного состава организаций, получивших дополнительное профессиональное образование в отчетном году (без учета лиц, обученных за счет собственных средств)</t>
  </si>
  <si>
    <t>форма ФСН 1-кадры</t>
  </si>
  <si>
    <t>7.</t>
  </si>
  <si>
    <t>Сведения о развитии профессионального обучения</t>
  </si>
  <si>
    <t>11.</t>
  </si>
  <si>
    <t>Сведения о создании условий социализации и самореализации молодежи (в том числе лиц, обучающихся по уровням и видам образования)</t>
  </si>
  <si>
    <t>формы ФСН 76-РИК, СВ-1</t>
  </si>
  <si>
    <t>форма ФСН ВПО-1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</si>
  <si>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образования, - всего;</t>
  </si>
  <si>
    <t>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</t>
  </si>
  <si>
    <t>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образования, - всего</t>
  </si>
  <si>
    <t>форма ФСН ОШ-2 (сводная)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</si>
</sst>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>
      <alignment vertical="center" wrapText="1"/>
    </xf>
    <xf numFmtId="0" fontId="0" fillId="6" borderId="3" xfId="0" applyFill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wrapText="1"/>
    </xf>
    <xf numFmtId="0" fontId="1" fillId="3" borderId="2" xfId="0" applyFont="1" applyFill="1" applyBorder="1" applyAlignment="1">
      <alignment vertical="center"/>
    </xf>
    <xf numFmtId="0" fontId="0" fillId="3" borderId="3" xfId="0" applyFill="1" applyBorder="1" applyAlignment="1"/>
    <xf numFmtId="0" fontId="1" fillId="0" borderId="2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wmf"/><Relationship Id="rId21" Type="http://schemas.openxmlformats.org/officeDocument/2006/relationships/image" Target="../media/image21.wmf"/><Relationship Id="rId42" Type="http://schemas.openxmlformats.org/officeDocument/2006/relationships/image" Target="../media/image42.wmf"/><Relationship Id="rId63" Type="http://schemas.openxmlformats.org/officeDocument/2006/relationships/image" Target="../media/image63.wmf"/><Relationship Id="rId84" Type="http://schemas.openxmlformats.org/officeDocument/2006/relationships/image" Target="../media/image84.wmf"/><Relationship Id="rId138" Type="http://schemas.openxmlformats.org/officeDocument/2006/relationships/image" Target="../media/image138.wmf"/><Relationship Id="rId159" Type="http://schemas.openxmlformats.org/officeDocument/2006/relationships/image" Target="../media/image159.wmf"/><Relationship Id="rId170" Type="http://schemas.openxmlformats.org/officeDocument/2006/relationships/image" Target="../media/image170.wmf"/><Relationship Id="rId191" Type="http://schemas.openxmlformats.org/officeDocument/2006/relationships/image" Target="../media/image191.wmf"/><Relationship Id="rId205" Type="http://schemas.openxmlformats.org/officeDocument/2006/relationships/image" Target="../media/image205.wmf"/><Relationship Id="rId226" Type="http://schemas.openxmlformats.org/officeDocument/2006/relationships/image" Target="../media/image226.wmf"/><Relationship Id="rId107" Type="http://schemas.openxmlformats.org/officeDocument/2006/relationships/image" Target="../media/image107.wmf"/><Relationship Id="rId11" Type="http://schemas.openxmlformats.org/officeDocument/2006/relationships/image" Target="../media/image11.wmf"/><Relationship Id="rId32" Type="http://schemas.openxmlformats.org/officeDocument/2006/relationships/image" Target="../media/image32.wmf"/><Relationship Id="rId53" Type="http://schemas.openxmlformats.org/officeDocument/2006/relationships/image" Target="../media/image53.wmf"/><Relationship Id="rId74" Type="http://schemas.openxmlformats.org/officeDocument/2006/relationships/image" Target="../media/image74.wmf"/><Relationship Id="rId128" Type="http://schemas.openxmlformats.org/officeDocument/2006/relationships/image" Target="../media/image128.wmf"/><Relationship Id="rId149" Type="http://schemas.openxmlformats.org/officeDocument/2006/relationships/image" Target="../media/image149.wmf"/><Relationship Id="rId5" Type="http://schemas.openxmlformats.org/officeDocument/2006/relationships/image" Target="../media/image5.wmf"/><Relationship Id="rId95" Type="http://schemas.openxmlformats.org/officeDocument/2006/relationships/image" Target="../media/image95.wmf"/><Relationship Id="rId160" Type="http://schemas.openxmlformats.org/officeDocument/2006/relationships/image" Target="../media/image160.wmf"/><Relationship Id="rId181" Type="http://schemas.openxmlformats.org/officeDocument/2006/relationships/image" Target="../media/image181.wmf"/><Relationship Id="rId216" Type="http://schemas.openxmlformats.org/officeDocument/2006/relationships/image" Target="../media/image216.wmf"/><Relationship Id="rId237" Type="http://schemas.openxmlformats.org/officeDocument/2006/relationships/image" Target="../media/image237.wmf"/><Relationship Id="rId22" Type="http://schemas.openxmlformats.org/officeDocument/2006/relationships/image" Target="../media/image22.wmf"/><Relationship Id="rId43" Type="http://schemas.openxmlformats.org/officeDocument/2006/relationships/image" Target="../media/image43.wmf"/><Relationship Id="rId64" Type="http://schemas.openxmlformats.org/officeDocument/2006/relationships/image" Target="../media/image64.wmf"/><Relationship Id="rId118" Type="http://schemas.openxmlformats.org/officeDocument/2006/relationships/image" Target="../media/image118.wmf"/><Relationship Id="rId139" Type="http://schemas.openxmlformats.org/officeDocument/2006/relationships/image" Target="../media/image139.wmf"/><Relationship Id="rId85" Type="http://schemas.openxmlformats.org/officeDocument/2006/relationships/image" Target="../media/image85.wmf"/><Relationship Id="rId150" Type="http://schemas.openxmlformats.org/officeDocument/2006/relationships/image" Target="../media/image150.wmf"/><Relationship Id="rId171" Type="http://schemas.openxmlformats.org/officeDocument/2006/relationships/image" Target="../media/image171.wmf"/><Relationship Id="rId192" Type="http://schemas.openxmlformats.org/officeDocument/2006/relationships/image" Target="../media/image192.wmf"/><Relationship Id="rId206" Type="http://schemas.openxmlformats.org/officeDocument/2006/relationships/image" Target="../media/image206.wmf"/><Relationship Id="rId227" Type="http://schemas.openxmlformats.org/officeDocument/2006/relationships/image" Target="../media/image227.wmf"/><Relationship Id="rId201" Type="http://schemas.openxmlformats.org/officeDocument/2006/relationships/image" Target="../media/image201.wmf"/><Relationship Id="rId222" Type="http://schemas.openxmlformats.org/officeDocument/2006/relationships/image" Target="../media/image222.wmf"/><Relationship Id="rId243" Type="http://schemas.openxmlformats.org/officeDocument/2006/relationships/image" Target="../media/image243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33" Type="http://schemas.openxmlformats.org/officeDocument/2006/relationships/image" Target="../media/image33.wmf"/><Relationship Id="rId38" Type="http://schemas.openxmlformats.org/officeDocument/2006/relationships/image" Target="../media/image38.wmf"/><Relationship Id="rId59" Type="http://schemas.openxmlformats.org/officeDocument/2006/relationships/image" Target="../media/image59.wmf"/><Relationship Id="rId103" Type="http://schemas.openxmlformats.org/officeDocument/2006/relationships/image" Target="../media/image103.wmf"/><Relationship Id="rId108" Type="http://schemas.openxmlformats.org/officeDocument/2006/relationships/image" Target="../media/image108.wmf"/><Relationship Id="rId124" Type="http://schemas.openxmlformats.org/officeDocument/2006/relationships/image" Target="../media/image124.wmf"/><Relationship Id="rId129" Type="http://schemas.openxmlformats.org/officeDocument/2006/relationships/image" Target="../media/image129.wmf"/><Relationship Id="rId54" Type="http://schemas.openxmlformats.org/officeDocument/2006/relationships/image" Target="../media/image54.wmf"/><Relationship Id="rId70" Type="http://schemas.openxmlformats.org/officeDocument/2006/relationships/image" Target="../media/image70.wmf"/><Relationship Id="rId75" Type="http://schemas.openxmlformats.org/officeDocument/2006/relationships/image" Target="../media/image75.wmf"/><Relationship Id="rId91" Type="http://schemas.openxmlformats.org/officeDocument/2006/relationships/image" Target="../media/image91.wmf"/><Relationship Id="rId96" Type="http://schemas.openxmlformats.org/officeDocument/2006/relationships/image" Target="../media/image96.wmf"/><Relationship Id="rId140" Type="http://schemas.openxmlformats.org/officeDocument/2006/relationships/image" Target="../media/image140.wmf"/><Relationship Id="rId145" Type="http://schemas.openxmlformats.org/officeDocument/2006/relationships/image" Target="../media/image145.wmf"/><Relationship Id="rId161" Type="http://schemas.openxmlformats.org/officeDocument/2006/relationships/image" Target="../media/image161.wmf"/><Relationship Id="rId166" Type="http://schemas.openxmlformats.org/officeDocument/2006/relationships/image" Target="../media/image166.wmf"/><Relationship Id="rId182" Type="http://schemas.openxmlformats.org/officeDocument/2006/relationships/image" Target="../media/image182.wmf"/><Relationship Id="rId187" Type="http://schemas.openxmlformats.org/officeDocument/2006/relationships/image" Target="../media/image187.wmf"/><Relationship Id="rId217" Type="http://schemas.openxmlformats.org/officeDocument/2006/relationships/image" Target="../media/image217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212" Type="http://schemas.openxmlformats.org/officeDocument/2006/relationships/image" Target="../media/image212.wmf"/><Relationship Id="rId233" Type="http://schemas.openxmlformats.org/officeDocument/2006/relationships/image" Target="../media/image233.wmf"/><Relationship Id="rId238" Type="http://schemas.openxmlformats.org/officeDocument/2006/relationships/image" Target="../media/image238.wmf"/><Relationship Id="rId23" Type="http://schemas.openxmlformats.org/officeDocument/2006/relationships/image" Target="../media/image23.wmf"/><Relationship Id="rId28" Type="http://schemas.openxmlformats.org/officeDocument/2006/relationships/image" Target="../media/image28.wmf"/><Relationship Id="rId49" Type="http://schemas.openxmlformats.org/officeDocument/2006/relationships/image" Target="../media/image49.wmf"/><Relationship Id="rId114" Type="http://schemas.openxmlformats.org/officeDocument/2006/relationships/image" Target="../media/image114.wmf"/><Relationship Id="rId119" Type="http://schemas.openxmlformats.org/officeDocument/2006/relationships/image" Target="../media/image119.wmf"/><Relationship Id="rId44" Type="http://schemas.openxmlformats.org/officeDocument/2006/relationships/image" Target="../media/image44.wmf"/><Relationship Id="rId60" Type="http://schemas.openxmlformats.org/officeDocument/2006/relationships/image" Target="../media/image60.wmf"/><Relationship Id="rId65" Type="http://schemas.openxmlformats.org/officeDocument/2006/relationships/image" Target="../media/image65.wmf"/><Relationship Id="rId81" Type="http://schemas.openxmlformats.org/officeDocument/2006/relationships/image" Target="../media/image81.wmf"/><Relationship Id="rId86" Type="http://schemas.openxmlformats.org/officeDocument/2006/relationships/image" Target="../media/image86.wmf"/><Relationship Id="rId130" Type="http://schemas.openxmlformats.org/officeDocument/2006/relationships/image" Target="../media/image130.wmf"/><Relationship Id="rId135" Type="http://schemas.openxmlformats.org/officeDocument/2006/relationships/image" Target="../media/image135.wmf"/><Relationship Id="rId151" Type="http://schemas.openxmlformats.org/officeDocument/2006/relationships/image" Target="../media/image151.wmf"/><Relationship Id="rId156" Type="http://schemas.openxmlformats.org/officeDocument/2006/relationships/image" Target="../media/image156.wmf"/><Relationship Id="rId177" Type="http://schemas.openxmlformats.org/officeDocument/2006/relationships/image" Target="../media/image177.wmf"/><Relationship Id="rId198" Type="http://schemas.openxmlformats.org/officeDocument/2006/relationships/image" Target="../media/image198.wmf"/><Relationship Id="rId172" Type="http://schemas.openxmlformats.org/officeDocument/2006/relationships/image" Target="../media/image172.wmf"/><Relationship Id="rId193" Type="http://schemas.openxmlformats.org/officeDocument/2006/relationships/image" Target="../media/image193.wmf"/><Relationship Id="rId202" Type="http://schemas.openxmlformats.org/officeDocument/2006/relationships/image" Target="../media/image202.wmf"/><Relationship Id="rId207" Type="http://schemas.openxmlformats.org/officeDocument/2006/relationships/image" Target="../media/image207.wmf"/><Relationship Id="rId223" Type="http://schemas.openxmlformats.org/officeDocument/2006/relationships/image" Target="../media/image223.wmf"/><Relationship Id="rId228" Type="http://schemas.openxmlformats.org/officeDocument/2006/relationships/image" Target="../media/image22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9" Type="http://schemas.openxmlformats.org/officeDocument/2006/relationships/image" Target="../media/image39.wmf"/><Relationship Id="rId109" Type="http://schemas.openxmlformats.org/officeDocument/2006/relationships/image" Target="../media/image109.wmf"/><Relationship Id="rId34" Type="http://schemas.openxmlformats.org/officeDocument/2006/relationships/image" Target="../media/image34.wmf"/><Relationship Id="rId50" Type="http://schemas.openxmlformats.org/officeDocument/2006/relationships/image" Target="../media/image50.wmf"/><Relationship Id="rId55" Type="http://schemas.openxmlformats.org/officeDocument/2006/relationships/image" Target="../media/image55.wmf"/><Relationship Id="rId76" Type="http://schemas.openxmlformats.org/officeDocument/2006/relationships/image" Target="../media/image76.wmf"/><Relationship Id="rId97" Type="http://schemas.openxmlformats.org/officeDocument/2006/relationships/image" Target="../media/image97.wmf"/><Relationship Id="rId104" Type="http://schemas.openxmlformats.org/officeDocument/2006/relationships/image" Target="../media/image104.wmf"/><Relationship Id="rId120" Type="http://schemas.openxmlformats.org/officeDocument/2006/relationships/image" Target="../media/image120.wmf"/><Relationship Id="rId125" Type="http://schemas.openxmlformats.org/officeDocument/2006/relationships/image" Target="../media/image125.wmf"/><Relationship Id="rId141" Type="http://schemas.openxmlformats.org/officeDocument/2006/relationships/image" Target="../media/image141.wmf"/><Relationship Id="rId146" Type="http://schemas.openxmlformats.org/officeDocument/2006/relationships/image" Target="../media/image146.wmf"/><Relationship Id="rId167" Type="http://schemas.openxmlformats.org/officeDocument/2006/relationships/image" Target="../media/image167.wmf"/><Relationship Id="rId188" Type="http://schemas.openxmlformats.org/officeDocument/2006/relationships/image" Target="../media/image188.wmf"/><Relationship Id="rId7" Type="http://schemas.openxmlformats.org/officeDocument/2006/relationships/image" Target="../media/image7.wmf"/><Relationship Id="rId71" Type="http://schemas.openxmlformats.org/officeDocument/2006/relationships/image" Target="../media/image71.wmf"/><Relationship Id="rId92" Type="http://schemas.openxmlformats.org/officeDocument/2006/relationships/image" Target="../media/image92.wmf"/><Relationship Id="rId162" Type="http://schemas.openxmlformats.org/officeDocument/2006/relationships/image" Target="../media/image162.wmf"/><Relationship Id="rId183" Type="http://schemas.openxmlformats.org/officeDocument/2006/relationships/image" Target="../media/image183.wmf"/><Relationship Id="rId213" Type="http://schemas.openxmlformats.org/officeDocument/2006/relationships/image" Target="../media/image213.wmf"/><Relationship Id="rId218" Type="http://schemas.openxmlformats.org/officeDocument/2006/relationships/image" Target="../media/image218.wmf"/><Relationship Id="rId234" Type="http://schemas.openxmlformats.org/officeDocument/2006/relationships/image" Target="../media/image234.wmf"/><Relationship Id="rId239" Type="http://schemas.openxmlformats.org/officeDocument/2006/relationships/image" Target="../media/image239.wmf"/><Relationship Id="rId2" Type="http://schemas.openxmlformats.org/officeDocument/2006/relationships/image" Target="../media/image2.wmf"/><Relationship Id="rId29" Type="http://schemas.openxmlformats.org/officeDocument/2006/relationships/image" Target="../media/image29.wmf"/><Relationship Id="rId24" Type="http://schemas.openxmlformats.org/officeDocument/2006/relationships/image" Target="../media/image24.wmf"/><Relationship Id="rId40" Type="http://schemas.openxmlformats.org/officeDocument/2006/relationships/image" Target="../media/image40.wmf"/><Relationship Id="rId45" Type="http://schemas.openxmlformats.org/officeDocument/2006/relationships/image" Target="../media/image45.wmf"/><Relationship Id="rId66" Type="http://schemas.openxmlformats.org/officeDocument/2006/relationships/image" Target="../media/image66.wmf"/><Relationship Id="rId87" Type="http://schemas.openxmlformats.org/officeDocument/2006/relationships/image" Target="../media/image87.wmf"/><Relationship Id="rId110" Type="http://schemas.openxmlformats.org/officeDocument/2006/relationships/image" Target="../media/image110.wmf"/><Relationship Id="rId115" Type="http://schemas.openxmlformats.org/officeDocument/2006/relationships/image" Target="../media/image115.wmf"/><Relationship Id="rId131" Type="http://schemas.openxmlformats.org/officeDocument/2006/relationships/image" Target="../media/image131.wmf"/><Relationship Id="rId136" Type="http://schemas.openxmlformats.org/officeDocument/2006/relationships/image" Target="../media/image136.wmf"/><Relationship Id="rId157" Type="http://schemas.openxmlformats.org/officeDocument/2006/relationships/image" Target="../media/image157.wmf"/><Relationship Id="rId178" Type="http://schemas.openxmlformats.org/officeDocument/2006/relationships/image" Target="../media/image178.wmf"/><Relationship Id="rId61" Type="http://schemas.openxmlformats.org/officeDocument/2006/relationships/image" Target="../media/image61.wmf"/><Relationship Id="rId82" Type="http://schemas.openxmlformats.org/officeDocument/2006/relationships/image" Target="../media/image82.wmf"/><Relationship Id="rId152" Type="http://schemas.openxmlformats.org/officeDocument/2006/relationships/image" Target="../media/image152.wmf"/><Relationship Id="rId173" Type="http://schemas.openxmlformats.org/officeDocument/2006/relationships/image" Target="../media/image173.wmf"/><Relationship Id="rId194" Type="http://schemas.openxmlformats.org/officeDocument/2006/relationships/image" Target="../media/image194.wmf"/><Relationship Id="rId199" Type="http://schemas.openxmlformats.org/officeDocument/2006/relationships/image" Target="../media/image199.wmf"/><Relationship Id="rId203" Type="http://schemas.openxmlformats.org/officeDocument/2006/relationships/image" Target="../media/image203.wmf"/><Relationship Id="rId208" Type="http://schemas.openxmlformats.org/officeDocument/2006/relationships/image" Target="../media/image208.wmf"/><Relationship Id="rId229" Type="http://schemas.openxmlformats.org/officeDocument/2006/relationships/image" Target="../media/image229.wmf"/><Relationship Id="rId19" Type="http://schemas.openxmlformats.org/officeDocument/2006/relationships/image" Target="../media/image19.wmf"/><Relationship Id="rId224" Type="http://schemas.openxmlformats.org/officeDocument/2006/relationships/image" Target="../media/image224.wmf"/><Relationship Id="rId240" Type="http://schemas.openxmlformats.org/officeDocument/2006/relationships/image" Target="../media/image240.wmf"/><Relationship Id="rId14" Type="http://schemas.openxmlformats.org/officeDocument/2006/relationships/image" Target="../media/image14.wmf"/><Relationship Id="rId30" Type="http://schemas.openxmlformats.org/officeDocument/2006/relationships/image" Target="../media/image30.wmf"/><Relationship Id="rId35" Type="http://schemas.openxmlformats.org/officeDocument/2006/relationships/image" Target="../media/image35.wmf"/><Relationship Id="rId56" Type="http://schemas.openxmlformats.org/officeDocument/2006/relationships/image" Target="../media/image56.wmf"/><Relationship Id="rId77" Type="http://schemas.openxmlformats.org/officeDocument/2006/relationships/image" Target="../media/image77.wmf"/><Relationship Id="rId100" Type="http://schemas.openxmlformats.org/officeDocument/2006/relationships/image" Target="../media/image100.wmf"/><Relationship Id="rId105" Type="http://schemas.openxmlformats.org/officeDocument/2006/relationships/image" Target="../media/image105.wmf"/><Relationship Id="rId126" Type="http://schemas.openxmlformats.org/officeDocument/2006/relationships/image" Target="../media/image126.wmf"/><Relationship Id="rId147" Type="http://schemas.openxmlformats.org/officeDocument/2006/relationships/image" Target="../media/image147.wmf"/><Relationship Id="rId168" Type="http://schemas.openxmlformats.org/officeDocument/2006/relationships/image" Target="../media/image168.wmf"/><Relationship Id="rId8" Type="http://schemas.openxmlformats.org/officeDocument/2006/relationships/image" Target="../media/image8.wmf"/><Relationship Id="rId51" Type="http://schemas.openxmlformats.org/officeDocument/2006/relationships/image" Target="../media/image51.wmf"/><Relationship Id="rId72" Type="http://schemas.openxmlformats.org/officeDocument/2006/relationships/image" Target="../media/image72.wmf"/><Relationship Id="rId93" Type="http://schemas.openxmlformats.org/officeDocument/2006/relationships/image" Target="../media/image93.wmf"/><Relationship Id="rId98" Type="http://schemas.openxmlformats.org/officeDocument/2006/relationships/image" Target="../media/image98.wmf"/><Relationship Id="rId121" Type="http://schemas.openxmlformats.org/officeDocument/2006/relationships/image" Target="../media/image121.wmf"/><Relationship Id="rId142" Type="http://schemas.openxmlformats.org/officeDocument/2006/relationships/image" Target="../media/image142.wmf"/><Relationship Id="rId163" Type="http://schemas.openxmlformats.org/officeDocument/2006/relationships/image" Target="../media/image163.wmf"/><Relationship Id="rId184" Type="http://schemas.openxmlformats.org/officeDocument/2006/relationships/image" Target="../media/image184.wmf"/><Relationship Id="rId189" Type="http://schemas.openxmlformats.org/officeDocument/2006/relationships/image" Target="../media/image189.wmf"/><Relationship Id="rId219" Type="http://schemas.openxmlformats.org/officeDocument/2006/relationships/image" Target="../media/image219.wmf"/><Relationship Id="rId3" Type="http://schemas.openxmlformats.org/officeDocument/2006/relationships/image" Target="../media/image3.wmf"/><Relationship Id="rId214" Type="http://schemas.openxmlformats.org/officeDocument/2006/relationships/image" Target="../media/image214.wmf"/><Relationship Id="rId230" Type="http://schemas.openxmlformats.org/officeDocument/2006/relationships/image" Target="../media/image230.wmf"/><Relationship Id="rId235" Type="http://schemas.openxmlformats.org/officeDocument/2006/relationships/image" Target="../media/image235.wmf"/><Relationship Id="rId25" Type="http://schemas.openxmlformats.org/officeDocument/2006/relationships/image" Target="../media/image25.wmf"/><Relationship Id="rId46" Type="http://schemas.openxmlformats.org/officeDocument/2006/relationships/image" Target="../media/image46.wmf"/><Relationship Id="rId67" Type="http://schemas.openxmlformats.org/officeDocument/2006/relationships/image" Target="../media/image67.wmf"/><Relationship Id="rId116" Type="http://schemas.openxmlformats.org/officeDocument/2006/relationships/image" Target="../media/image116.wmf"/><Relationship Id="rId137" Type="http://schemas.openxmlformats.org/officeDocument/2006/relationships/image" Target="../media/image137.wmf"/><Relationship Id="rId158" Type="http://schemas.openxmlformats.org/officeDocument/2006/relationships/image" Target="../media/image158.wmf"/><Relationship Id="rId20" Type="http://schemas.openxmlformats.org/officeDocument/2006/relationships/image" Target="../media/image20.wmf"/><Relationship Id="rId41" Type="http://schemas.openxmlformats.org/officeDocument/2006/relationships/image" Target="../media/image41.wmf"/><Relationship Id="rId62" Type="http://schemas.openxmlformats.org/officeDocument/2006/relationships/image" Target="../media/image62.wmf"/><Relationship Id="rId83" Type="http://schemas.openxmlformats.org/officeDocument/2006/relationships/image" Target="../media/image83.wmf"/><Relationship Id="rId88" Type="http://schemas.openxmlformats.org/officeDocument/2006/relationships/image" Target="../media/image88.wmf"/><Relationship Id="rId111" Type="http://schemas.openxmlformats.org/officeDocument/2006/relationships/image" Target="../media/image111.wmf"/><Relationship Id="rId132" Type="http://schemas.openxmlformats.org/officeDocument/2006/relationships/image" Target="../media/image132.wmf"/><Relationship Id="rId153" Type="http://schemas.openxmlformats.org/officeDocument/2006/relationships/image" Target="../media/image153.wmf"/><Relationship Id="rId174" Type="http://schemas.openxmlformats.org/officeDocument/2006/relationships/image" Target="../media/image174.wmf"/><Relationship Id="rId179" Type="http://schemas.openxmlformats.org/officeDocument/2006/relationships/image" Target="../media/image179.wmf"/><Relationship Id="rId195" Type="http://schemas.openxmlformats.org/officeDocument/2006/relationships/image" Target="../media/image195.wmf"/><Relationship Id="rId209" Type="http://schemas.openxmlformats.org/officeDocument/2006/relationships/image" Target="../media/image209.wmf"/><Relationship Id="rId190" Type="http://schemas.openxmlformats.org/officeDocument/2006/relationships/image" Target="../media/image190.wmf"/><Relationship Id="rId204" Type="http://schemas.openxmlformats.org/officeDocument/2006/relationships/image" Target="../media/image204.wmf"/><Relationship Id="rId220" Type="http://schemas.openxmlformats.org/officeDocument/2006/relationships/image" Target="../media/image220.wmf"/><Relationship Id="rId225" Type="http://schemas.openxmlformats.org/officeDocument/2006/relationships/image" Target="../media/image225.wmf"/><Relationship Id="rId241" Type="http://schemas.openxmlformats.org/officeDocument/2006/relationships/image" Target="../media/image241.wmf"/><Relationship Id="rId15" Type="http://schemas.openxmlformats.org/officeDocument/2006/relationships/image" Target="../media/image15.wmf"/><Relationship Id="rId36" Type="http://schemas.openxmlformats.org/officeDocument/2006/relationships/image" Target="../media/image36.wmf"/><Relationship Id="rId57" Type="http://schemas.openxmlformats.org/officeDocument/2006/relationships/image" Target="../media/image57.wmf"/><Relationship Id="rId106" Type="http://schemas.openxmlformats.org/officeDocument/2006/relationships/image" Target="../media/image106.wmf"/><Relationship Id="rId127" Type="http://schemas.openxmlformats.org/officeDocument/2006/relationships/image" Target="../media/image127.wmf"/><Relationship Id="rId10" Type="http://schemas.openxmlformats.org/officeDocument/2006/relationships/image" Target="../media/image10.wmf"/><Relationship Id="rId31" Type="http://schemas.openxmlformats.org/officeDocument/2006/relationships/image" Target="../media/image31.wmf"/><Relationship Id="rId52" Type="http://schemas.openxmlformats.org/officeDocument/2006/relationships/image" Target="../media/image52.wmf"/><Relationship Id="rId73" Type="http://schemas.openxmlformats.org/officeDocument/2006/relationships/image" Target="../media/image73.wmf"/><Relationship Id="rId78" Type="http://schemas.openxmlformats.org/officeDocument/2006/relationships/image" Target="../media/image78.wmf"/><Relationship Id="rId94" Type="http://schemas.openxmlformats.org/officeDocument/2006/relationships/image" Target="../media/image94.wmf"/><Relationship Id="rId99" Type="http://schemas.openxmlformats.org/officeDocument/2006/relationships/image" Target="../media/image99.wmf"/><Relationship Id="rId101" Type="http://schemas.openxmlformats.org/officeDocument/2006/relationships/image" Target="../media/image101.wmf"/><Relationship Id="rId122" Type="http://schemas.openxmlformats.org/officeDocument/2006/relationships/image" Target="../media/image122.wmf"/><Relationship Id="rId143" Type="http://schemas.openxmlformats.org/officeDocument/2006/relationships/image" Target="../media/image143.wmf"/><Relationship Id="rId148" Type="http://schemas.openxmlformats.org/officeDocument/2006/relationships/image" Target="../media/image148.wmf"/><Relationship Id="rId164" Type="http://schemas.openxmlformats.org/officeDocument/2006/relationships/image" Target="../media/image164.wmf"/><Relationship Id="rId169" Type="http://schemas.openxmlformats.org/officeDocument/2006/relationships/image" Target="../media/image169.wmf"/><Relationship Id="rId185" Type="http://schemas.openxmlformats.org/officeDocument/2006/relationships/image" Target="../media/image185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80" Type="http://schemas.openxmlformats.org/officeDocument/2006/relationships/image" Target="../media/image180.wmf"/><Relationship Id="rId210" Type="http://schemas.openxmlformats.org/officeDocument/2006/relationships/image" Target="../media/image210.wmf"/><Relationship Id="rId215" Type="http://schemas.openxmlformats.org/officeDocument/2006/relationships/image" Target="../media/image215.wmf"/><Relationship Id="rId236" Type="http://schemas.openxmlformats.org/officeDocument/2006/relationships/image" Target="../media/image236.wmf"/><Relationship Id="rId26" Type="http://schemas.openxmlformats.org/officeDocument/2006/relationships/image" Target="../media/image26.wmf"/><Relationship Id="rId231" Type="http://schemas.openxmlformats.org/officeDocument/2006/relationships/image" Target="../media/image231.wmf"/><Relationship Id="rId47" Type="http://schemas.openxmlformats.org/officeDocument/2006/relationships/image" Target="../media/image47.wmf"/><Relationship Id="rId68" Type="http://schemas.openxmlformats.org/officeDocument/2006/relationships/image" Target="../media/image68.wmf"/><Relationship Id="rId89" Type="http://schemas.openxmlformats.org/officeDocument/2006/relationships/image" Target="../media/image89.wmf"/><Relationship Id="rId112" Type="http://schemas.openxmlformats.org/officeDocument/2006/relationships/image" Target="../media/image112.wmf"/><Relationship Id="rId133" Type="http://schemas.openxmlformats.org/officeDocument/2006/relationships/image" Target="../media/image133.wmf"/><Relationship Id="rId154" Type="http://schemas.openxmlformats.org/officeDocument/2006/relationships/image" Target="../media/image154.wmf"/><Relationship Id="rId175" Type="http://schemas.openxmlformats.org/officeDocument/2006/relationships/image" Target="../media/image175.wmf"/><Relationship Id="rId196" Type="http://schemas.openxmlformats.org/officeDocument/2006/relationships/image" Target="../media/image196.wmf"/><Relationship Id="rId200" Type="http://schemas.openxmlformats.org/officeDocument/2006/relationships/image" Target="../media/image200.wmf"/><Relationship Id="rId16" Type="http://schemas.openxmlformats.org/officeDocument/2006/relationships/image" Target="../media/image16.wmf"/><Relationship Id="rId221" Type="http://schemas.openxmlformats.org/officeDocument/2006/relationships/image" Target="../media/image221.wmf"/><Relationship Id="rId242" Type="http://schemas.openxmlformats.org/officeDocument/2006/relationships/image" Target="../media/image242.wmf"/><Relationship Id="rId37" Type="http://schemas.openxmlformats.org/officeDocument/2006/relationships/image" Target="../media/image37.wmf"/><Relationship Id="rId58" Type="http://schemas.openxmlformats.org/officeDocument/2006/relationships/image" Target="../media/image58.wmf"/><Relationship Id="rId79" Type="http://schemas.openxmlformats.org/officeDocument/2006/relationships/image" Target="../media/image79.wmf"/><Relationship Id="rId102" Type="http://schemas.openxmlformats.org/officeDocument/2006/relationships/image" Target="../media/image102.wmf"/><Relationship Id="rId123" Type="http://schemas.openxmlformats.org/officeDocument/2006/relationships/image" Target="../media/image123.wmf"/><Relationship Id="rId144" Type="http://schemas.openxmlformats.org/officeDocument/2006/relationships/image" Target="../media/image144.wmf"/><Relationship Id="rId90" Type="http://schemas.openxmlformats.org/officeDocument/2006/relationships/image" Target="../media/image90.wmf"/><Relationship Id="rId165" Type="http://schemas.openxmlformats.org/officeDocument/2006/relationships/image" Target="../media/image165.wmf"/><Relationship Id="rId186" Type="http://schemas.openxmlformats.org/officeDocument/2006/relationships/image" Target="../media/image186.wmf"/><Relationship Id="rId211" Type="http://schemas.openxmlformats.org/officeDocument/2006/relationships/image" Target="../media/image211.wmf"/><Relationship Id="rId232" Type="http://schemas.openxmlformats.org/officeDocument/2006/relationships/image" Target="../media/image232.wmf"/><Relationship Id="rId27" Type="http://schemas.openxmlformats.org/officeDocument/2006/relationships/image" Target="../media/image27.wmf"/><Relationship Id="rId48" Type="http://schemas.openxmlformats.org/officeDocument/2006/relationships/image" Target="../media/image48.wmf"/><Relationship Id="rId69" Type="http://schemas.openxmlformats.org/officeDocument/2006/relationships/image" Target="../media/image69.wmf"/><Relationship Id="rId113" Type="http://schemas.openxmlformats.org/officeDocument/2006/relationships/image" Target="../media/image113.wmf"/><Relationship Id="rId134" Type="http://schemas.openxmlformats.org/officeDocument/2006/relationships/image" Target="../media/image134.wmf"/><Relationship Id="rId80" Type="http://schemas.openxmlformats.org/officeDocument/2006/relationships/image" Target="../media/image80.wmf"/><Relationship Id="rId155" Type="http://schemas.openxmlformats.org/officeDocument/2006/relationships/image" Target="../media/image155.wmf"/><Relationship Id="rId176" Type="http://schemas.openxmlformats.org/officeDocument/2006/relationships/image" Target="../media/image176.wmf"/><Relationship Id="rId197" Type="http://schemas.openxmlformats.org/officeDocument/2006/relationships/image" Target="../media/image19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2370694</xdr:colOff>
      <xdr:row>3</xdr:row>
      <xdr:rowOff>1179812</xdr:rowOff>
    </xdr:from>
    <xdr:to>
      <xdr:col>2</xdr:col>
      <xdr:colOff>2929837</xdr:colOff>
      <xdr:row>4</xdr:row>
      <xdr:rowOff>308918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8464" y="2312515"/>
          <a:ext cx="559143" cy="326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1330154</xdr:colOff>
      <xdr:row>6</xdr:row>
      <xdr:rowOff>415239</xdr:rowOff>
    </xdr:from>
    <xdr:to>
      <xdr:col>2</xdr:col>
      <xdr:colOff>4003076</xdr:colOff>
      <xdr:row>6</xdr:row>
      <xdr:rowOff>891239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924" y="3543043"/>
          <a:ext cx="2672922" cy="4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1439819</xdr:colOff>
      <xdr:row>3</xdr:row>
      <xdr:rowOff>391813</xdr:rowOff>
    </xdr:from>
    <xdr:to>
      <xdr:col>2</xdr:col>
      <xdr:colOff>4175100</xdr:colOff>
      <xdr:row>3</xdr:row>
      <xdr:rowOff>862399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589" y="1524516"/>
          <a:ext cx="2735281" cy="470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2449726</xdr:colOff>
      <xdr:row>7</xdr:row>
      <xdr:rowOff>100399</xdr:rowOff>
    </xdr:from>
    <xdr:to>
      <xdr:col>2</xdr:col>
      <xdr:colOff>2898731</xdr:colOff>
      <xdr:row>7</xdr:row>
      <xdr:rowOff>514865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7496" y="4425264"/>
          <a:ext cx="449005" cy="414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2449213</xdr:colOff>
      <xdr:row>9</xdr:row>
      <xdr:rowOff>228858</xdr:rowOff>
    </xdr:from>
    <xdr:to>
      <xdr:col>2</xdr:col>
      <xdr:colOff>2797915</xdr:colOff>
      <xdr:row>9</xdr:row>
      <xdr:rowOff>669324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983" y="5956730"/>
          <a:ext cx="348702" cy="440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2345465</xdr:colOff>
      <xdr:row>5</xdr:row>
      <xdr:rowOff>22653</xdr:rowOff>
    </xdr:from>
    <xdr:to>
      <xdr:col>2</xdr:col>
      <xdr:colOff>2921858</xdr:colOff>
      <xdr:row>5</xdr:row>
      <xdr:rowOff>378660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3235" y="2751437"/>
          <a:ext cx="576393" cy="35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1744104</xdr:colOff>
      <xdr:row>10</xdr:row>
      <xdr:rowOff>80319</xdr:rowOff>
    </xdr:from>
    <xdr:to>
      <xdr:col>2</xdr:col>
      <xdr:colOff>3532154</xdr:colOff>
      <xdr:row>10</xdr:row>
      <xdr:rowOff>540609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4" y="6812177"/>
          <a:ext cx="1788050" cy="460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2430161</xdr:colOff>
      <xdr:row>11</xdr:row>
      <xdr:rowOff>133349</xdr:rowOff>
    </xdr:from>
    <xdr:to>
      <xdr:col>2</xdr:col>
      <xdr:colOff>2857414</xdr:colOff>
      <xdr:row>11</xdr:row>
      <xdr:rowOff>527736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931" y="7470173"/>
          <a:ext cx="427253" cy="394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2401072</xdr:colOff>
      <xdr:row>12</xdr:row>
      <xdr:rowOff>81349</xdr:rowOff>
    </xdr:from>
    <xdr:to>
      <xdr:col>2</xdr:col>
      <xdr:colOff>2806013</xdr:colOff>
      <xdr:row>12</xdr:row>
      <xdr:rowOff>544139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8842" y="8023140"/>
          <a:ext cx="404941" cy="462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1976567</xdr:colOff>
      <xdr:row>14</xdr:row>
      <xdr:rowOff>15189</xdr:rowOff>
    </xdr:from>
    <xdr:to>
      <xdr:col>2</xdr:col>
      <xdr:colOff>3282265</xdr:colOff>
      <xdr:row>14</xdr:row>
      <xdr:rowOff>400963</xdr:rowOff>
    </xdr:to>
    <xdr:pic>
      <xdr:nvPicPr>
        <xdr:cNvPr id="21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4337" y="9089682"/>
          <a:ext cx="1305698" cy="3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1388848</xdr:colOff>
      <xdr:row>14</xdr:row>
      <xdr:rowOff>444844</xdr:rowOff>
    </xdr:from>
    <xdr:to>
      <xdr:col>2</xdr:col>
      <xdr:colOff>3967472</xdr:colOff>
      <xdr:row>14</xdr:row>
      <xdr:rowOff>785170</xdr:rowOff>
    </xdr:to>
    <xdr:pic>
      <xdr:nvPicPr>
        <xdr:cNvPr id="22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6618" y="9519337"/>
          <a:ext cx="2578624" cy="340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2324873</xdr:colOff>
      <xdr:row>14</xdr:row>
      <xdr:rowOff>877329</xdr:rowOff>
    </xdr:from>
    <xdr:to>
      <xdr:col>2</xdr:col>
      <xdr:colOff>2985015</xdr:colOff>
      <xdr:row>14</xdr:row>
      <xdr:rowOff>1119830</xdr:rowOff>
    </xdr:to>
    <xdr:pic>
      <xdr:nvPicPr>
        <xdr:cNvPr id="23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643" y="9951822"/>
          <a:ext cx="660142" cy="242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2404419</xdr:colOff>
      <xdr:row>25</xdr:row>
      <xdr:rowOff>421012</xdr:rowOff>
    </xdr:from>
    <xdr:to>
      <xdr:col>2</xdr:col>
      <xdr:colOff>2780271</xdr:colOff>
      <xdr:row>27</xdr:row>
      <xdr:rowOff>26773</xdr:rowOff>
    </xdr:to>
    <xdr:pic>
      <xdr:nvPicPr>
        <xdr:cNvPr id="36" name="Рисунок 3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2189" y="13923343"/>
          <a:ext cx="375852" cy="42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2407766</xdr:colOff>
      <xdr:row>27</xdr:row>
      <xdr:rowOff>77486</xdr:rowOff>
    </xdr:from>
    <xdr:to>
      <xdr:col>2</xdr:col>
      <xdr:colOff>2881592</xdr:colOff>
      <xdr:row>27</xdr:row>
      <xdr:rowOff>514864</xdr:rowOff>
    </xdr:to>
    <xdr:pic>
      <xdr:nvPicPr>
        <xdr:cNvPr id="37" name="Рисунок 3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5536" y="14403601"/>
          <a:ext cx="473826" cy="437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2404933</xdr:colOff>
      <xdr:row>27</xdr:row>
      <xdr:rowOff>568040</xdr:rowOff>
    </xdr:from>
    <xdr:to>
      <xdr:col>2</xdr:col>
      <xdr:colOff>2793142</xdr:colOff>
      <xdr:row>29</xdr:row>
      <xdr:rowOff>7722</xdr:rowOff>
    </xdr:to>
    <xdr:pic>
      <xdr:nvPicPr>
        <xdr:cNvPr id="38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2703" y="14894155"/>
          <a:ext cx="388209" cy="443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1789927</xdr:colOff>
      <xdr:row>31</xdr:row>
      <xdr:rowOff>0</xdr:rowOff>
    </xdr:from>
    <xdr:to>
      <xdr:col>2</xdr:col>
      <xdr:colOff>3650822</xdr:colOff>
      <xdr:row>31</xdr:row>
      <xdr:rowOff>386147</xdr:rowOff>
    </xdr:to>
    <xdr:pic>
      <xdr:nvPicPr>
        <xdr:cNvPr id="45" name="Рисунок 44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7697" y="15973682"/>
          <a:ext cx="1860895" cy="386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2350616</xdr:colOff>
      <xdr:row>32</xdr:row>
      <xdr:rowOff>94746</xdr:rowOff>
    </xdr:from>
    <xdr:to>
      <xdr:col>2</xdr:col>
      <xdr:colOff>2960474</xdr:colOff>
      <xdr:row>32</xdr:row>
      <xdr:rowOff>514057</xdr:rowOff>
    </xdr:to>
    <xdr:pic>
      <xdr:nvPicPr>
        <xdr:cNvPr id="46" name="Рисунок 45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86" y="16467449"/>
          <a:ext cx="609858" cy="419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1471484</xdr:colOff>
      <xdr:row>34</xdr:row>
      <xdr:rowOff>462863</xdr:rowOff>
    </xdr:from>
    <xdr:to>
      <xdr:col>2</xdr:col>
      <xdr:colOff>3578310</xdr:colOff>
      <xdr:row>36</xdr:row>
      <xdr:rowOff>-1</xdr:rowOff>
    </xdr:to>
    <xdr:pic>
      <xdr:nvPicPr>
        <xdr:cNvPr id="47" name="Рисунок 4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254" y="18045498"/>
          <a:ext cx="2106826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2342891</xdr:colOff>
      <xdr:row>36</xdr:row>
      <xdr:rowOff>0</xdr:rowOff>
    </xdr:from>
    <xdr:to>
      <xdr:col>2</xdr:col>
      <xdr:colOff>2789108</xdr:colOff>
      <xdr:row>36</xdr:row>
      <xdr:rowOff>360406</xdr:rowOff>
    </xdr:to>
    <xdr:pic>
      <xdr:nvPicPr>
        <xdr:cNvPr id="48" name="Рисунок 47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0661" y="18483649"/>
          <a:ext cx="446217" cy="360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2129994</xdr:colOff>
      <xdr:row>37</xdr:row>
      <xdr:rowOff>25744</xdr:rowOff>
    </xdr:from>
    <xdr:to>
      <xdr:col>2</xdr:col>
      <xdr:colOff>3137487</xdr:colOff>
      <xdr:row>37</xdr:row>
      <xdr:rowOff>390526</xdr:rowOff>
    </xdr:to>
    <xdr:pic>
      <xdr:nvPicPr>
        <xdr:cNvPr id="49" name="Рисунок 4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7764" y="18908413"/>
          <a:ext cx="1007493" cy="364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1915554</xdr:colOff>
      <xdr:row>39</xdr:row>
      <xdr:rowOff>102974</xdr:rowOff>
    </xdr:from>
    <xdr:to>
      <xdr:col>2</xdr:col>
      <xdr:colOff>3492325</xdr:colOff>
      <xdr:row>39</xdr:row>
      <xdr:rowOff>553480</xdr:rowOff>
    </xdr:to>
    <xdr:pic>
      <xdr:nvPicPr>
        <xdr:cNvPr id="50" name="Рисунок 49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4" y="19822298"/>
          <a:ext cx="1576771" cy="45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2404418</xdr:colOff>
      <xdr:row>40</xdr:row>
      <xdr:rowOff>48067</xdr:rowOff>
    </xdr:from>
    <xdr:to>
      <xdr:col>2</xdr:col>
      <xdr:colOff>2780271</xdr:colOff>
      <xdr:row>40</xdr:row>
      <xdr:rowOff>477613</xdr:rowOff>
    </xdr:to>
    <xdr:pic>
      <xdr:nvPicPr>
        <xdr:cNvPr id="51" name="Рисунок 50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2188" y="20372358"/>
          <a:ext cx="375853" cy="42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1855572</xdr:colOff>
      <xdr:row>42</xdr:row>
      <xdr:rowOff>51487</xdr:rowOff>
    </xdr:from>
    <xdr:to>
      <xdr:col>2</xdr:col>
      <xdr:colOff>3322936</xdr:colOff>
      <xdr:row>42</xdr:row>
      <xdr:rowOff>514865</xdr:rowOff>
    </xdr:to>
    <xdr:pic>
      <xdr:nvPicPr>
        <xdr:cNvPr id="52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342" y="21379764"/>
          <a:ext cx="1467364" cy="463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2375328</xdr:colOff>
      <xdr:row>42</xdr:row>
      <xdr:rowOff>564421</xdr:rowOff>
    </xdr:from>
    <xdr:to>
      <xdr:col>2</xdr:col>
      <xdr:colOff>2857678</xdr:colOff>
      <xdr:row>43</xdr:row>
      <xdr:rowOff>386149</xdr:rowOff>
    </xdr:to>
    <xdr:pic>
      <xdr:nvPicPr>
        <xdr:cNvPr id="53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3098" y="21892698"/>
          <a:ext cx="482350" cy="426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390782</xdr:colOff>
      <xdr:row>47</xdr:row>
      <xdr:rowOff>193074</xdr:rowOff>
    </xdr:from>
    <xdr:to>
      <xdr:col>2</xdr:col>
      <xdr:colOff>4780712</xdr:colOff>
      <xdr:row>47</xdr:row>
      <xdr:rowOff>634828</xdr:rowOff>
    </xdr:to>
    <xdr:pic>
      <xdr:nvPicPr>
        <xdr:cNvPr id="54" name="Рисунок 53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8552" y="23799628"/>
          <a:ext cx="4389930" cy="441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2359110</xdr:colOff>
      <xdr:row>48</xdr:row>
      <xdr:rowOff>180202</xdr:rowOff>
    </xdr:from>
    <xdr:to>
      <xdr:col>2</xdr:col>
      <xdr:colOff>2868827</xdr:colOff>
      <xdr:row>48</xdr:row>
      <xdr:rowOff>553479</xdr:rowOff>
    </xdr:to>
    <xdr:pic>
      <xdr:nvPicPr>
        <xdr:cNvPr id="55" name="Рисунок 54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6880" y="24584797"/>
          <a:ext cx="509717" cy="373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2310971</xdr:colOff>
      <xdr:row>49</xdr:row>
      <xdr:rowOff>25744</xdr:rowOff>
    </xdr:from>
    <xdr:to>
      <xdr:col>2</xdr:col>
      <xdr:colOff>2957033</xdr:colOff>
      <xdr:row>50</xdr:row>
      <xdr:rowOff>12872</xdr:rowOff>
    </xdr:to>
    <xdr:pic>
      <xdr:nvPicPr>
        <xdr:cNvPr id="56" name="Рисунок 55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741" y="25228379"/>
          <a:ext cx="646062" cy="386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2333881</xdr:colOff>
      <xdr:row>50</xdr:row>
      <xdr:rowOff>128717</xdr:rowOff>
    </xdr:from>
    <xdr:to>
      <xdr:col>2</xdr:col>
      <xdr:colOff>2921598</xdr:colOff>
      <xdr:row>50</xdr:row>
      <xdr:rowOff>520528</xdr:rowOff>
    </xdr:to>
    <xdr:pic>
      <xdr:nvPicPr>
        <xdr:cNvPr id="57" name="Рисунок 56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1651" y="25730372"/>
          <a:ext cx="587717" cy="391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2340061</xdr:colOff>
      <xdr:row>51</xdr:row>
      <xdr:rowOff>208519</xdr:rowOff>
    </xdr:from>
    <xdr:to>
      <xdr:col>2</xdr:col>
      <xdr:colOff>2970855</xdr:colOff>
      <xdr:row>51</xdr:row>
      <xdr:rowOff>579223</xdr:rowOff>
    </xdr:to>
    <xdr:pic>
      <xdr:nvPicPr>
        <xdr:cNvPr id="58" name="Рисунок 57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7831" y="26415141"/>
          <a:ext cx="630794" cy="37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2323841</xdr:colOff>
      <xdr:row>51</xdr:row>
      <xdr:rowOff>792655</xdr:rowOff>
    </xdr:from>
    <xdr:to>
      <xdr:col>2</xdr:col>
      <xdr:colOff>2896114</xdr:colOff>
      <xdr:row>52</xdr:row>
      <xdr:rowOff>373277</xdr:rowOff>
    </xdr:to>
    <xdr:pic>
      <xdr:nvPicPr>
        <xdr:cNvPr id="59" name="Рисунок 58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1611" y="26999277"/>
          <a:ext cx="572273" cy="37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1525289</xdr:colOff>
      <xdr:row>53</xdr:row>
      <xdr:rowOff>150855</xdr:rowOff>
    </xdr:from>
    <xdr:to>
      <xdr:col>2</xdr:col>
      <xdr:colOff>3629798</xdr:colOff>
      <xdr:row>53</xdr:row>
      <xdr:rowOff>647983</xdr:rowOff>
    </xdr:to>
    <xdr:pic>
      <xdr:nvPicPr>
        <xdr:cNvPr id="60" name="Рисунок 59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3059" y="27554537"/>
          <a:ext cx="2104509" cy="497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2221899</xdr:colOff>
      <xdr:row>54</xdr:row>
      <xdr:rowOff>373276</xdr:rowOff>
    </xdr:from>
    <xdr:to>
      <xdr:col>2</xdr:col>
      <xdr:colOff>3110044</xdr:colOff>
      <xdr:row>54</xdr:row>
      <xdr:rowOff>798041</xdr:rowOff>
    </xdr:to>
    <xdr:pic>
      <xdr:nvPicPr>
        <xdr:cNvPr id="61" name="Рисунок 60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9669" y="28574999"/>
          <a:ext cx="888145" cy="42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1358727</xdr:colOff>
      <xdr:row>57</xdr:row>
      <xdr:rowOff>90102</xdr:rowOff>
    </xdr:from>
    <xdr:to>
      <xdr:col>2</xdr:col>
      <xdr:colOff>3934318</xdr:colOff>
      <xdr:row>57</xdr:row>
      <xdr:rowOff>470587</xdr:rowOff>
    </xdr:to>
    <xdr:pic>
      <xdr:nvPicPr>
        <xdr:cNvPr id="64" name="Рисунок 63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6497" y="31097838"/>
          <a:ext cx="2575591" cy="380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2437370</xdr:colOff>
      <xdr:row>58</xdr:row>
      <xdr:rowOff>373277</xdr:rowOff>
    </xdr:from>
    <xdr:to>
      <xdr:col>2</xdr:col>
      <xdr:colOff>3000094</xdr:colOff>
      <xdr:row>58</xdr:row>
      <xdr:rowOff>770494</xdr:rowOff>
    </xdr:to>
    <xdr:pic>
      <xdr:nvPicPr>
        <xdr:cNvPr id="65" name="Рисунок 64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5140" y="31985980"/>
          <a:ext cx="562724" cy="397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2447409</xdr:colOff>
      <xdr:row>59</xdr:row>
      <xdr:rowOff>393613</xdr:rowOff>
    </xdr:from>
    <xdr:to>
      <xdr:col>2</xdr:col>
      <xdr:colOff>3026611</xdr:colOff>
      <xdr:row>59</xdr:row>
      <xdr:rowOff>759425</xdr:rowOff>
    </xdr:to>
    <xdr:pic>
      <xdr:nvPicPr>
        <xdr:cNvPr id="66" name="Рисунок 65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5179" y="33203377"/>
          <a:ext cx="579202" cy="365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1853514</xdr:colOff>
      <xdr:row>61</xdr:row>
      <xdr:rowOff>77229</xdr:rowOff>
    </xdr:from>
    <xdr:to>
      <xdr:col>2</xdr:col>
      <xdr:colOff>3458084</xdr:colOff>
      <xdr:row>61</xdr:row>
      <xdr:rowOff>501992</xdr:rowOff>
    </xdr:to>
    <xdr:pic>
      <xdr:nvPicPr>
        <xdr:cNvPr id="67" name="Рисунок 66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1284" y="35281114"/>
          <a:ext cx="1604570" cy="424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2286257</xdr:colOff>
      <xdr:row>63</xdr:row>
      <xdr:rowOff>308917</xdr:rowOff>
    </xdr:from>
    <xdr:to>
      <xdr:col>2</xdr:col>
      <xdr:colOff>2918040</xdr:colOff>
      <xdr:row>63</xdr:row>
      <xdr:rowOff>707938</xdr:rowOff>
    </xdr:to>
    <xdr:pic>
      <xdr:nvPicPr>
        <xdr:cNvPr id="68" name="Рисунок 67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027" y="37314829"/>
          <a:ext cx="631783" cy="39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1894702</xdr:colOff>
      <xdr:row>68</xdr:row>
      <xdr:rowOff>25744</xdr:rowOff>
    </xdr:from>
    <xdr:to>
      <xdr:col>2</xdr:col>
      <xdr:colOff>3473864</xdr:colOff>
      <xdr:row>68</xdr:row>
      <xdr:rowOff>374822</xdr:rowOff>
    </xdr:to>
    <xdr:pic>
      <xdr:nvPicPr>
        <xdr:cNvPr id="69" name="Рисунок 68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2472" y="40957501"/>
          <a:ext cx="1579162" cy="349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2446379</xdr:colOff>
      <xdr:row>69</xdr:row>
      <xdr:rowOff>311750</xdr:rowOff>
    </xdr:from>
    <xdr:to>
      <xdr:col>2</xdr:col>
      <xdr:colOff>2917417</xdr:colOff>
      <xdr:row>69</xdr:row>
      <xdr:rowOff>746554</xdr:rowOff>
    </xdr:to>
    <xdr:pic>
      <xdr:nvPicPr>
        <xdr:cNvPr id="70" name="Рисунок 69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149" y="41642527"/>
          <a:ext cx="471038" cy="434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996519</xdr:colOff>
      <xdr:row>71</xdr:row>
      <xdr:rowOff>48141</xdr:rowOff>
    </xdr:from>
    <xdr:to>
      <xdr:col>2</xdr:col>
      <xdr:colOff>4065933</xdr:colOff>
      <xdr:row>71</xdr:row>
      <xdr:rowOff>527737</xdr:rowOff>
    </xdr:to>
    <xdr:pic>
      <xdr:nvPicPr>
        <xdr:cNvPr id="71" name="Рисунок 70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4289" y="43386891"/>
          <a:ext cx="3069414" cy="479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985193</xdr:colOff>
      <xdr:row>71</xdr:row>
      <xdr:rowOff>546529</xdr:rowOff>
    </xdr:from>
    <xdr:to>
      <xdr:col>2</xdr:col>
      <xdr:colOff>4141094</xdr:colOff>
      <xdr:row>71</xdr:row>
      <xdr:rowOff>1029729</xdr:rowOff>
    </xdr:to>
    <xdr:pic>
      <xdr:nvPicPr>
        <xdr:cNvPr id="72" name="Рисунок 71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2963" y="43885279"/>
          <a:ext cx="3155901" cy="48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934222</xdr:colOff>
      <xdr:row>71</xdr:row>
      <xdr:rowOff>1027669</xdr:rowOff>
    </xdr:from>
    <xdr:to>
      <xdr:col>2</xdr:col>
      <xdr:colOff>4147867</xdr:colOff>
      <xdr:row>72</xdr:row>
      <xdr:rowOff>51486</xdr:rowOff>
    </xdr:to>
    <xdr:pic>
      <xdr:nvPicPr>
        <xdr:cNvPr id="73" name="Рисунок 72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1992" y="44366419"/>
          <a:ext cx="3213645" cy="478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2177621</xdr:colOff>
      <xdr:row>74</xdr:row>
      <xdr:rowOff>334147</xdr:rowOff>
    </xdr:from>
    <xdr:to>
      <xdr:col>2</xdr:col>
      <xdr:colOff>2906334</xdr:colOff>
      <xdr:row>74</xdr:row>
      <xdr:rowOff>720811</xdr:rowOff>
    </xdr:to>
    <xdr:pic>
      <xdr:nvPicPr>
        <xdr:cNvPr id="74" name="Рисунок 73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5391" y="46067019"/>
          <a:ext cx="728713" cy="386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2228593</xdr:colOff>
      <xdr:row>78</xdr:row>
      <xdr:rowOff>340325</xdr:rowOff>
    </xdr:from>
    <xdr:to>
      <xdr:col>2</xdr:col>
      <xdr:colOff>2901759</xdr:colOff>
      <xdr:row>78</xdr:row>
      <xdr:rowOff>720810</xdr:rowOff>
    </xdr:to>
    <xdr:pic>
      <xdr:nvPicPr>
        <xdr:cNvPr id="75" name="Рисунок 74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6363" y="48956440"/>
          <a:ext cx="673166" cy="380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2170413</xdr:colOff>
      <xdr:row>75</xdr:row>
      <xdr:rowOff>266699</xdr:rowOff>
    </xdr:from>
    <xdr:to>
      <xdr:col>2</xdr:col>
      <xdr:colOff>2728784</xdr:colOff>
      <xdr:row>75</xdr:row>
      <xdr:rowOff>648742</xdr:rowOff>
    </xdr:to>
    <xdr:pic>
      <xdr:nvPicPr>
        <xdr:cNvPr id="76" name="Рисунок 75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8183" y="47003557"/>
          <a:ext cx="558371" cy="382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2288574</xdr:colOff>
      <xdr:row>79</xdr:row>
      <xdr:rowOff>166559</xdr:rowOff>
    </xdr:from>
    <xdr:to>
      <xdr:col>2</xdr:col>
      <xdr:colOff>2777716</xdr:colOff>
      <xdr:row>79</xdr:row>
      <xdr:rowOff>540609</xdr:rowOff>
    </xdr:to>
    <xdr:pic>
      <xdr:nvPicPr>
        <xdr:cNvPr id="77" name="Рисунок 76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344" y="49786660"/>
          <a:ext cx="489142" cy="37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2355249</xdr:colOff>
      <xdr:row>80</xdr:row>
      <xdr:rowOff>28058</xdr:rowOff>
    </xdr:from>
    <xdr:to>
      <xdr:col>2</xdr:col>
      <xdr:colOff>2703041</xdr:colOff>
      <xdr:row>80</xdr:row>
      <xdr:rowOff>491781</xdr:rowOff>
    </xdr:to>
    <xdr:pic>
      <xdr:nvPicPr>
        <xdr:cNvPr id="78" name="Рисунок 77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019" y="50446200"/>
          <a:ext cx="347792" cy="463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4929830</xdr:colOff>
      <xdr:row>82</xdr:row>
      <xdr:rowOff>77230</xdr:rowOff>
    </xdr:from>
    <xdr:to>
      <xdr:col>3</xdr:col>
      <xdr:colOff>64357</xdr:colOff>
      <xdr:row>82</xdr:row>
      <xdr:rowOff>540609</xdr:rowOff>
    </xdr:to>
    <xdr:pic>
      <xdr:nvPicPr>
        <xdr:cNvPr id="81" name="Рисунок 80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2026" y="51666689"/>
          <a:ext cx="5277365" cy="463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2312001</xdr:colOff>
      <xdr:row>83</xdr:row>
      <xdr:rowOff>158907</xdr:rowOff>
    </xdr:from>
    <xdr:to>
      <xdr:col>2</xdr:col>
      <xdr:colOff>2921859</xdr:colOff>
      <xdr:row>83</xdr:row>
      <xdr:rowOff>531598</xdr:rowOff>
    </xdr:to>
    <xdr:pic>
      <xdr:nvPicPr>
        <xdr:cNvPr id="82" name="Рисунок 81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9771" y="52340461"/>
          <a:ext cx="609858" cy="372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2292434</xdr:colOff>
      <xdr:row>84</xdr:row>
      <xdr:rowOff>25744</xdr:rowOff>
    </xdr:from>
    <xdr:to>
      <xdr:col>2</xdr:col>
      <xdr:colOff>2991177</xdr:colOff>
      <xdr:row>85</xdr:row>
      <xdr:rowOff>12871</xdr:rowOff>
    </xdr:to>
    <xdr:pic>
      <xdr:nvPicPr>
        <xdr:cNvPr id="83" name="Рисунок 82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0204" y="52812264"/>
          <a:ext cx="698743" cy="386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2279563</xdr:colOff>
      <xdr:row>85</xdr:row>
      <xdr:rowOff>321790</xdr:rowOff>
    </xdr:from>
    <xdr:to>
      <xdr:col>2</xdr:col>
      <xdr:colOff>2873624</xdr:colOff>
      <xdr:row>85</xdr:row>
      <xdr:rowOff>665720</xdr:rowOff>
    </xdr:to>
    <xdr:pic>
      <xdr:nvPicPr>
        <xdr:cNvPr id="84" name="Рисунок 83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7333" y="53507331"/>
          <a:ext cx="594061" cy="343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2296297</xdr:colOff>
      <xdr:row>86</xdr:row>
      <xdr:rowOff>347534</xdr:rowOff>
    </xdr:from>
    <xdr:to>
      <xdr:col>2</xdr:col>
      <xdr:colOff>3010079</xdr:colOff>
      <xdr:row>86</xdr:row>
      <xdr:rowOff>759941</xdr:rowOff>
    </xdr:to>
    <xdr:pic>
      <xdr:nvPicPr>
        <xdr:cNvPr id="85" name="Рисунок 84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067" y="54537061"/>
          <a:ext cx="713782" cy="41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2251504</xdr:colOff>
      <xdr:row>87</xdr:row>
      <xdr:rowOff>334662</xdr:rowOff>
    </xdr:from>
    <xdr:to>
      <xdr:col>2</xdr:col>
      <xdr:colOff>2992821</xdr:colOff>
      <xdr:row>87</xdr:row>
      <xdr:rowOff>744752</xdr:rowOff>
    </xdr:to>
    <xdr:pic>
      <xdr:nvPicPr>
        <xdr:cNvPr id="86" name="Рисунок 85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9274" y="55721250"/>
          <a:ext cx="741317" cy="410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2245840</xdr:colOff>
      <xdr:row>88</xdr:row>
      <xdr:rowOff>90102</xdr:rowOff>
    </xdr:from>
    <xdr:to>
      <xdr:col>2</xdr:col>
      <xdr:colOff>3128041</xdr:colOff>
      <xdr:row>88</xdr:row>
      <xdr:rowOff>514866</xdr:rowOff>
    </xdr:to>
    <xdr:pic>
      <xdr:nvPicPr>
        <xdr:cNvPr id="87" name="Рисунок 86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3610" y="56673751"/>
          <a:ext cx="882201" cy="42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2184828</xdr:colOff>
      <xdr:row>89</xdr:row>
      <xdr:rowOff>128716</xdr:rowOff>
    </xdr:from>
    <xdr:to>
      <xdr:col>2</xdr:col>
      <xdr:colOff>3105641</xdr:colOff>
      <xdr:row>89</xdr:row>
      <xdr:rowOff>527735</xdr:rowOff>
    </xdr:to>
    <xdr:pic>
      <xdr:nvPicPr>
        <xdr:cNvPr id="88" name="Рисунок 87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2598" y="57317331"/>
          <a:ext cx="920813" cy="39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1066284</xdr:colOff>
      <xdr:row>92</xdr:row>
      <xdr:rowOff>24714</xdr:rowOff>
    </xdr:from>
    <xdr:to>
      <xdr:col>2</xdr:col>
      <xdr:colOff>4094379</xdr:colOff>
      <xdr:row>92</xdr:row>
      <xdr:rowOff>437636</xdr:rowOff>
    </xdr:to>
    <xdr:pic>
      <xdr:nvPicPr>
        <xdr:cNvPr id="89" name="Рисунок 88"/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4054" y="58629207"/>
          <a:ext cx="3028095" cy="412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1047750</xdr:colOff>
      <xdr:row>93</xdr:row>
      <xdr:rowOff>66674</xdr:rowOff>
    </xdr:from>
    <xdr:to>
      <xdr:col>2</xdr:col>
      <xdr:colOff>4075916</xdr:colOff>
      <xdr:row>94</xdr:row>
      <xdr:rowOff>12870</xdr:rowOff>
    </xdr:to>
    <xdr:pic>
      <xdr:nvPicPr>
        <xdr:cNvPr id="90" name="Рисунок 89"/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5520" y="59121674"/>
          <a:ext cx="3028166" cy="396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1033849</xdr:colOff>
      <xdr:row>94</xdr:row>
      <xdr:rowOff>63328</xdr:rowOff>
    </xdr:from>
    <xdr:to>
      <xdr:col>2</xdr:col>
      <xdr:colOff>4041689</xdr:colOff>
      <xdr:row>95</xdr:row>
      <xdr:rowOff>12871</xdr:rowOff>
    </xdr:to>
    <xdr:pic>
      <xdr:nvPicPr>
        <xdr:cNvPr id="91" name="Рисунок 90"/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1619" y="59568835"/>
          <a:ext cx="300784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2296297</xdr:colOff>
      <xdr:row>103</xdr:row>
      <xdr:rowOff>7980</xdr:rowOff>
    </xdr:from>
    <xdr:to>
      <xdr:col>2</xdr:col>
      <xdr:colOff>2831757</xdr:colOff>
      <xdr:row>103</xdr:row>
      <xdr:rowOff>440467</xdr:rowOff>
    </xdr:to>
    <xdr:pic>
      <xdr:nvPicPr>
        <xdr:cNvPr id="98" name="Рисунок 97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067" y="63452203"/>
          <a:ext cx="535460" cy="432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810912</xdr:colOff>
      <xdr:row>106</xdr:row>
      <xdr:rowOff>37841</xdr:rowOff>
    </xdr:from>
    <xdr:to>
      <xdr:col>2</xdr:col>
      <xdr:colOff>4583303</xdr:colOff>
      <xdr:row>106</xdr:row>
      <xdr:rowOff>489120</xdr:rowOff>
    </xdr:to>
    <xdr:pic>
      <xdr:nvPicPr>
        <xdr:cNvPr id="100" name="Рисунок 99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682" y="64885071"/>
          <a:ext cx="3772391" cy="451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64358</xdr:colOff>
      <xdr:row>109</xdr:row>
      <xdr:rowOff>50714</xdr:rowOff>
    </xdr:from>
    <xdr:to>
      <xdr:col>2</xdr:col>
      <xdr:colOff>5161520</xdr:colOff>
      <xdr:row>109</xdr:row>
      <xdr:rowOff>476250</xdr:rowOff>
    </xdr:to>
    <xdr:pic>
      <xdr:nvPicPr>
        <xdr:cNvPr id="101" name="Рисунок 100"/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2128" y="66584126"/>
          <a:ext cx="5097162" cy="425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2280593</xdr:colOff>
      <xdr:row>107</xdr:row>
      <xdr:rowOff>183549</xdr:rowOff>
    </xdr:from>
    <xdr:to>
      <xdr:col>2</xdr:col>
      <xdr:colOff>2903408</xdr:colOff>
      <xdr:row>107</xdr:row>
      <xdr:rowOff>527736</xdr:rowOff>
    </xdr:to>
    <xdr:pic>
      <xdr:nvPicPr>
        <xdr:cNvPr id="102" name="Рисунок 101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8363" y="65519900"/>
          <a:ext cx="622815" cy="344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2265405</xdr:colOff>
      <xdr:row>110</xdr:row>
      <xdr:rowOff>149016</xdr:rowOff>
    </xdr:from>
    <xdr:to>
      <xdr:col>2</xdr:col>
      <xdr:colOff>3027500</xdr:colOff>
      <xdr:row>110</xdr:row>
      <xdr:rowOff>592095</xdr:rowOff>
    </xdr:to>
    <xdr:pic>
      <xdr:nvPicPr>
        <xdr:cNvPr id="103" name="Рисунок 102"/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3175" y="67223036"/>
          <a:ext cx="762095" cy="443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2280595</xdr:colOff>
      <xdr:row>108</xdr:row>
      <xdr:rowOff>258</xdr:rowOff>
    </xdr:from>
    <xdr:to>
      <xdr:col>2</xdr:col>
      <xdr:colOff>2908987</xdr:colOff>
      <xdr:row>108</xdr:row>
      <xdr:rowOff>309434</xdr:rowOff>
    </xdr:to>
    <xdr:pic>
      <xdr:nvPicPr>
        <xdr:cNvPr id="104" name="Рисунок 103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8365" y="66134650"/>
          <a:ext cx="628392" cy="309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2308653</xdr:colOff>
      <xdr:row>111</xdr:row>
      <xdr:rowOff>75943</xdr:rowOff>
    </xdr:from>
    <xdr:to>
      <xdr:col>2</xdr:col>
      <xdr:colOff>2903630</xdr:colOff>
      <xdr:row>111</xdr:row>
      <xdr:rowOff>489121</xdr:rowOff>
    </xdr:to>
    <xdr:pic>
      <xdr:nvPicPr>
        <xdr:cNvPr id="105" name="Рисунок 104"/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6423" y="67948004"/>
          <a:ext cx="594977" cy="413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2209028</xdr:colOff>
      <xdr:row>112</xdr:row>
      <xdr:rowOff>249709</xdr:rowOff>
    </xdr:from>
    <xdr:to>
      <xdr:col>2</xdr:col>
      <xdr:colOff>2933818</xdr:colOff>
      <xdr:row>112</xdr:row>
      <xdr:rowOff>669324</xdr:rowOff>
    </xdr:to>
    <xdr:pic>
      <xdr:nvPicPr>
        <xdr:cNvPr id="106" name="Рисунок 105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6798" y="68726736"/>
          <a:ext cx="724790" cy="41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2202848</xdr:colOff>
      <xdr:row>113</xdr:row>
      <xdr:rowOff>5147</xdr:rowOff>
    </xdr:from>
    <xdr:to>
      <xdr:col>2</xdr:col>
      <xdr:colOff>2897215</xdr:colOff>
      <xdr:row>113</xdr:row>
      <xdr:rowOff>360405</xdr:rowOff>
    </xdr:to>
    <xdr:pic>
      <xdr:nvPicPr>
        <xdr:cNvPr id="107" name="Рисунок 106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618" y="69486161"/>
          <a:ext cx="694367" cy="355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746812</xdr:colOff>
      <xdr:row>114</xdr:row>
      <xdr:rowOff>137984</xdr:rowOff>
    </xdr:from>
    <xdr:to>
      <xdr:col>2</xdr:col>
      <xdr:colOff>4393702</xdr:colOff>
      <xdr:row>114</xdr:row>
      <xdr:rowOff>617838</xdr:rowOff>
    </xdr:to>
    <xdr:pic>
      <xdr:nvPicPr>
        <xdr:cNvPr id="108" name="Рисунок 107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4582" y="70018018"/>
          <a:ext cx="3646890" cy="479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2263860</xdr:colOff>
      <xdr:row>115</xdr:row>
      <xdr:rowOff>180204</xdr:rowOff>
    </xdr:from>
    <xdr:to>
      <xdr:col>2</xdr:col>
      <xdr:colOff>2854807</xdr:colOff>
      <xdr:row>115</xdr:row>
      <xdr:rowOff>522331</xdr:rowOff>
    </xdr:to>
    <xdr:pic>
      <xdr:nvPicPr>
        <xdr:cNvPr id="109" name="Рисунок 108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1630" y="70858278"/>
          <a:ext cx="590947" cy="342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2186630</xdr:colOff>
      <xdr:row>116</xdr:row>
      <xdr:rowOff>97566</xdr:rowOff>
    </xdr:from>
    <xdr:to>
      <xdr:col>2</xdr:col>
      <xdr:colOff>2828339</xdr:colOff>
      <xdr:row>116</xdr:row>
      <xdr:rowOff>450506</xdr:rowOff>
    </xdr:to>
    <xdr:pic>
      <xdr:nvPicPr>
        <xdr:cNvPr id="110" name="Рисунок 109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4400" y="71573681"/>
          <a:ext cx="641709" cy="35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2282395</xdr:colOff>
      <xdr:row>117</xdr:row>
      <xdr:rowOff>51487</xdr:rowOff>
    </xdr:from>
    <xdr:to>
      <xdr:col>2</xdr:col>
      <xdr:colOff>2776420</xdr:colOff>
      <xdr:row>117</xdr:row>
      <xdr:rowOff>450507</xdr:rowOff>
    </xdr:to>
    <xdr:pic>
      <xdr:nvPicPr>
        <xdr:cNvPr id="111" name="Рисунок 110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0165" y="72132568"/>
          <a:ext cx="494025" cy="399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2263345</xdr:colOff>
      <xdr:row>118</xdr:row>
      <xdr:rowOff>50457</xdr:rowOff>
    </xdr:from>
    <xdr:to>
      <xdr:col>2</xdr:col>
      <xdr:colOff>2761294</xdr:colOff>
      <xdr:row>118</xdr:row>
      <xdr:rowOff>399021</xdr:rowOff>
    </xdr:to>
    <xdr:pic>
      <xdr:nvPicPr>
        <xdr:cNvPr id="112" name="Рисунок 111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1115" y="72736504"/>
          <a:ext cx="497949" cy="348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1546395</xdr:colOff>
      <xdr:row>120</xdr:row>
      <xdr:rowOff>266093</xdr:rowOff>
    </xdr:from>
    <xdr:to>
      <xdr:col>2</xdr:col>
      <xdr:colOff>3668412</xdr:colOff>
      <xdr:row>120</xdr:row>
      <xdr:rowOff>720811</xdr:rowOff>
    </xdr:to>
    <xdr:pic>
      <xdr:nvPicPr>
        <xdr:cNvPr id="113" name="Рисунок 112"/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4165" y="73904640"/>
          <a:ext cx="2122017" cy="454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2100391</xdr:colOff>
      <xdr:row>121</xdr:row>
      <xdr:rowOff>1341480</xdr:rowOff>
    </xdr:from>
    <xdr:to>
      <xdr:col>2</xdr:col>
      <xdr:colOff>3066164</xdr:colOff>
      <xdr:row>121</xdr:row>
      <xdr:rowOff>1814898</xdr:rowOff>
    </xdr:to>
    <xdr:pic>
      <xdr:nvPicPr>
        <xdr:cNvPr id="114" name="Рисунок 113"/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8161" y="75984014"/>
          <a:ext cx="965773" cy="473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2189977</xdr:colOff>
      <xdr:row>122</xdr:row>
      <xdr:rowOff>335139</xdr:rowOff>
    </xdr:from>
    <xdr:to>
      <xdr:col>2</xdr:col>
      <xdr:colOff>2831756</xdr:colOff>
      <xdr:row>122</xdr:row>
      <xdr:rowOff>688117</xdr:rowOff>
    </xdr:to>
    <xdr:pic>
      <xdr:nvPicPr>
        <xdr:cNvPr id="115" name="Рисунок 114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7747" y="78118348"/>
          <a:ext cx="641779" cy="352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1603545</xdr:colOff>
      <xdr:row>123</xdr:row>
      <xdr:rowOff>184653</xdr:rowOff>
    </xdr:from>
    <xdr:to>
      <xdr:col>2</xdr:col>
      <xdr:colOff>3565439</xdr:colOff>
      <xdr:row>123</xdr:row>
      <xdr:rowOff>593381</xdr:rowOff>
    </xdr:to>
    <xdr:pic>
      <xdr:nvPicPr>
        <xdr:cNvPr id="116" name="Рисунок 115"/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1315" y="78971849"/>
          <a:ext cx="1961894" cy="408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2207225</xdr:colOff>
      <xdr:row>124</xdr:row>
      <xdr:rowOff>1254726</xdr:rowOff>
    </xdr:from>
    <xdr:to>
      <xdr:col>2</xdr:col>
      <xdr:colOff>3070139</xdr:colOff>
      <xdr:row>124</xdr:row>
      <xdr:rowOff>1686183</xdr:rowOff>
    </xdr:to>
    <xdr:pic>
      <xdr:nvPicPr>
        <xdr:cNvPr id="117" name="Рисунок 116"/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995" y="80839962"/>
          <a:ext cx="862914" cy="43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2241979</xdr:colOff>
      <xdr:row>125</xdr:row>
      <xdr:rowOff>270305</xdr:rowOff>
    </xdr:from>
    <xdr:to>
      <xdr:col>2</xdr:col>
      <xdr:colOff>3021879</xdr:colOff>
      <xdr:row>125</xdr:row>
      <xdr:rowOff>669324</xdr:rowOff>
    </xdr:to>
    <xdr:pic>
      <xdr:nvPicPr>
        <xdr:cNvPr id="118" name="Рисунок 117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9749" y="82455609"/>
          <a:ext cx="779900" cy="39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1692619</xdr:colOff>
      <xdr:row>127</xdr:row>
      <xdr:rowOff>247907</xdr:rowOff>
    </xdr:from>
    <xdr:to>
      <xdr:col>2</xdr:col>
      <xdr:colOff>3867973</xdr:colOff>
      <xdr:row>127</xdr:row>
      <xdr:rowOff>720810</xdr:rowOff>
    </xdr:to>
    <xdr:pic>
      <xdr:nvPicPr>
        <xdr:cNvPr id="119" name="Рисунок 118"/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389" y="83939191"/>
          <a:ext cx="2175354" cy="472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2268237</xdr:colOff>
      <xdr:row>128</xdr:row>
      <xdr:rowOff>450507</xdr:rowOff>
    </xdr:from>
    <xdr:to>
      <xdr:col>2</xdr:col>
      <xdr:colOff>3277372</xdr:colOff>
      <xdr:row>128</xdr:row>
      <xdr:rowOff>901014</xdr:rowOff>
    </xdr:to>
    <xdr:pic>
      <xdr:nvPicPr>
        <xdr:cNvPr id="120" name="Рисунок 119"/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6007" y="85145777"/>
          <a:ext cx="1009135" cy="45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2309169</xdr:colOff>
      <xdr:row>129</xdr:row>
      <xdr:rowOff>424764</xdr:rowOff>
    </xdr:from>
    <xdr:to>
      <xdr:col>2</xdr:col>
      <xdr:colOff>3260639</xdr:colOff>
      <xdr:row>129</xdr:row>
      <xdr:rowOff>849527</xdr:rowOff>
    </xdr:to>
    <xdr:pic>
      <xdr:nvPicPr>
        <xdr:cNvPr id="121" name="Рисунок 120"/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6939" y="86317095"/>
          <a:ext cx="951470" cy="424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2278761</xdr:colOff>
      <xdr:row>131</xdr:row>
      <xdr:rowOff>90103</xdr:rowOff>
    </xdr:from>
    <xdr:to>
      <xdr:col>2</xdr:col>
      <xdr:colOff>3090156</xdr:colOff>
      <xdr:row>131</xdr:row>
      <xdr:rowOff>522847</xdr:rowOff>
    </xdr:to>
    <xdr:pic>
      <xdr:nvPicPr>
        <xdr:cNvPr id="122" name="Рисунок 121"/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6531" y="87784461"/>
          <a:ext cx="811395" cy="43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2355506</xdr:colOff>
      <xdr:row>133</xdr:row>
      <xdr:rowOff>284720</xdr:rowOff>
    </xdr:from>
    <xdr:to>
      <xdr:col>2</xdr:col>
      <xdr:colOff>3102761</xdr:colOff>
      <xdr:row>133</xdr:row>
      <xdr:rowOff>682196</xdr:rowOff>
    </xdr:to>
    <xdr:pic>
      <xdr:nvPicPr>
        <xdr:cNvPr id="123" name="Рисунок 122"/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276" y="89382085"/>
          <a:ext cx="747255" cy="397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2345467</xdr:colOff>
      <xdr:row>135</xdr:row>
      <xdr:rowOff>308919</xdr:rowOff>
    </xdr:from>
    <xdr:to>
      <xdr:col>2</xdr:col>
      <xdr:colOff>3084298</xdr:colOff>
      <xdr:row>135</xdr:row>
      <xdr:rowOff>759426</xdr:rowOff>
    </xdr:to>
    <xdr:pic>
      <xdr:nvPicPr>
        <xdr:cNvPr id="124" name="Рисунок 123"/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3237" y="91311284"/>
          <a:ext cx="738831" cy="450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2323841</xdr:colOff>
      <xdr:row>137</xdr:row>
      <xdr:rowOff>309069</xdr:rowOff>
    </xdr:from>
    <xdr:to>
      <xdr:col>2</xdr:col>
      <xdr:colOff>3076316</xdr:colOff>
      <xdr:row>137</xdr:row>
      <xdr:rowOff>746555</xdr:rowOff>
    </xdr:to>
    <xdr:pic>
      <xdr:nvPicPr>
        <xdr:cNvPr id="125" name="Рисунок 124"/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1611" y="93602583"/>
          <a:ext cx="752475" cy="437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823784</xdr:colOff>
      <xdr:row>139</xdr:row>
      <xdr:rowOff>12872</xdr:rowOff>
    </xdr:from>
    <xdr:to>
      <xdr:col>2</xdr:col>
      <xdr:colOff>4813988</xdr:colOff>
      <xdr:row>140</xdr:row>
      <xdr:rowOff>12872</xdr:rowOff>
    </xdr:to>
    <xdr:pic>
      <xdr:nvPicPr>
        <xdr:cNvPr id="126" name="Рисунок 125"/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554" y="95224257"/>
          <a:ext cx="3990204" cy="55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2383568</xdr:colOff>
      <xdr:row>140</xdr:row>
      <xdr:rowOff>451279</xdr:rowOff>
    </xdr:from>
    <xdr:to>
      <xdr:col>2</xdr:col>
      <xdr:colOff>3123490</xdr:colOff>
      <xdr:row>140</xdr:row>
      <xdr:rowOff>836655</xdr:rowOff>
    </xdr:to>
    <xdr:pic>
      <xdr:nvPicPr>
        <xdr:cNvPr id="127" name="Рисунок 126"/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1338" y="96216144"/>
          <a:ext cx="739922" cy="385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2370180</xdr:colOff>
      <xdr:row>141</xdr:row>
      <xdr:rowOff>25743</xdr:rowOff>
    </xdr:from>
    <xdr:to>
      <xdr:col>2</xdr:col>
      <xdr:colOff>3165582</xdr:colOff>
      <xdr:row>142</xdr:row>
      <xdr:rowOff>1030</xdr:rowOff>
    </xdr:to>
    <xdr:pic>
      <xdr:nvPicPr>
        <xdr:cNvPr id="128" name="Рисунок 127"/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7950" y="96987669"/>
          <a:ext cx="795402" cy="37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2370179</xdr:colOff>
      <xdr:row>142</xdr:row>
      <xdr:rowOff>283175</xdr:rowOff>
    </xdr:from>
    <xdr:to>
      <xdr:col>2</xdr:col>
      <xdr:colOff>2985584</xdr:colOff>
      <xdr:row>142</xdr:row>
      <xdr:rowOff>639462</xdr:rowOff>
    </xdr:to>
    <xdr:pic>
      <xdr:nvPicPr>
        <xdr:cNvPr id="129" name="Рисунок 128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7949" y="97644121"/>
          <a:ext cx="615405" cy="356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2312001</xdr:colOff>
      <xdr:row>143</xdr:row>
      <xdr:rowOff>51487</xdr:rowOff>
    </xdr:from>
    <xdr:to>
      <xdr:col>2</xdr:col>
      <xdr:colOff>2999825</xdr:colOff>
      <xdr:row>144</xdr:row>
      <xdr:rowOff>4376</xdr:rowOff>
    </xdr:to>
    <xdr:pic>
      <xdr:nvPicPr>
        <xdr:cNvPr id="130" name="Рисунок 129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9771" y="98416419"/>
          <a:ext cx="687824" cy="351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1970903</xdr:colOff>
      <xdr:row>144</xdr:row>
      <xdr:rowOff>123310</xdr:rowOff>
    </xdr:from>
    <xdr:to>
      <xdr:col>2</xdr:col>
      <xdr:colOff>3495646</xdr:colOff>
      <xdr:row>144</xdr:row>
      <xdr:rowOff>540608</xdr:rowOff>
    </xdr:to>
    <xdr:pic>
      <xdr:nvPicPr>
        <xdr:cNvPr id="131" name="Рисунок 130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8673" y="98887263"/>
          <a:ext cx="1524743" cy="417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2395408</xdr:colOff>
      <xdr:row>145</xdr:row>
      <xdr:rowOff>102972</xdr:rowOff>
    </xdr:from>
    <xdr:to>
      <xdr:col>2</xdr:col>
      <xdr:colOff>2927435</xdr:colOff>
      <xdr:row>145</xdr:row>
      <xdr:rowOff>501992</xdr:rowOff>
    </xdr:to>
    <xdr:pic>
      <xdr:nvPicPr>
        <xdr:cNvPr id="132" name="Рисунок 131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3178" y="99471891"/>
          <a:ext cx="532027" cy="399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759426</xdr:colOff>
      <xdr:row>146</xdr:row>
      <xdr:rowOff>595440</xdr:rowOff>
    </xdr:from>
    <xdr:to>
      <xdr:col>2</xdr:col>
      <xdr:colOff>4620913</xdr:colOff>
      <xdr:row>147</xdr:row>
      <xdr:rowOff>476250</xdr:rowOff>
    </xdr:to>
    <xdr:pic>
      <xdr:nvPicPr>
        <xdr:cNvPr id="133" name="Рисунок 132"/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7196" y="100569325"/>
          <a:ext cx="3861487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2373526</xdr:colOff>
      <xdr:row>148</xdr:row>
      <xdr:rowOff>94991</xdr:rowOff>
    </xdr:from>
    <xdr:to>
      <xdr:col>2</xdr:col>
      <xdr:colOff>2901420</xdr:colOff>
      <xdr:row>148</xdr:row>
      <xdr:rowOff>476248</xdr:rowOff>
    </xdr:to>
    <xdr:pic>
      <xdr:nvPicPr>
        <xdr:cNvPr id="134" name="Рисунок 133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1296" y="101201579"/>
          <a:ext cx="527894" cy="381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2322039</xdr:colOff>
      <xdr:row>149</xdr:row>
      <xdr:rowOff>28383</xdr:rowOff>
    </xdr:from>
    <xdr:to>
      <xdr:col>2</xdr:col>
      <xdr:colOff>2896114</xdr:colOff>
      <xdr:row>149</xdr:row>
      <xdr:rowOff>387180</xdr:rowOff>
    </xdr:to>
    <xdr:pic>
      <xdr:nvPicPr>
        <xdr:cNvPr id="135" name="Рисунок 134"/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9809" y="101739937"/>
          <a:ext cx="574075" cy="358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2356279</xdr:colOff>
      <xdr:row>150</xdr:row>
      <xdr:rowOff>102974</xdr:rowOff>
    </xdr:from>
    <xdr:to>
      <xdr:col>2</xdr:col>
      <xdr:colOff>2750543</xdr:colOff>
      <xdr:row>150</xdr:row>
      <xdr:rowOff>421418</xdr:rowOff>
    </xdr:to>
    <xdr:pic>
      <xdr:nvPicPr>
        <xdr:cNvPr id="136" name="Рисунок 135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4049" y="102213548"/>
          <a:ext cx="394264" cy="318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2327188</xdr:colOff>
      <xdr:row>151</xdr:row>
      <xdr:rowOff>63328</xdr:rowOff>
    </xdr:from>
    <xdr:to>
      <xdr:col>2</xdr:col>
      <xdr:colOff>2806747</xdr:colOff>
      <xdr:row>151</xdr:row>
      <xdr:rowOff>399019</xdr:rowOff>
    </xdr:to>
    <xdr:pic>
      <xdr:nvPicPr>
        <xdr:cNvPr id="137" name="Рисунок 136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4958" y="102778869"/>
          <a:ext cx="479559" cy="335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559598</xdr:colOff>
      <xdr:row>152</xdr:row>
      <xdr:rowOff>12873</xdr:rowOff>
    </xdr:from>
    <xdr:to>
      <xdr:col>2</xdr:col>
      <xdr:colOff>4929832</xdr:colOff>
      <xdr:row>152</xdr:row>
      <xdr:rowOff>475821</xdr:rowOff>
    </xdr:to>
    <xdr:pic>
      <xdr:nvPicPr>
        <xdr:cNvPr id="138" name="Рисунок 137"/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368" y="103243278"/>
          <a:ext cx="4370234" cy="462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2295782</xdr:colOff>
      <xdr:row>153</xdr:row>
      <xdr:rowOff>128716</xdr:rowOff>
    </xdr:from>
    <xdr:to>
      <xdr:col>2</xdr:col>
      <xdr:colOff>2864606</xdr:colOff>
      <xdr:row>153</xdr:row>
      <xdr:rowOff>484231</xdr:rowOff>
    </xdr:to>
    <xdr:pic>
      <xdr:nvPicPr>
        <xdr:cNvPr id="139" name="Рисунок 138"/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3552" y="103861115"/>
          <a:ext cx="568824" cy="355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2289090</xdr:colOff>
      <xdr:row>154</xdr:row>
      <xdr:rowOff>25743</xdr:rowOff>
    </xdr:from>
    <xdr:to>
      <xdr:col>2</xdr:col>
      <xdr:colOff>2920694</xdr:colOff>
      <xdr:row>155</xdr:row>
      <xdr:rowOff>51486</xdr:rowOff>
    </xdr:to>
    <xdr:pic>
      <xdr:nvPicPr>
        <xdr:cNvPr id="140" name="Рисунок 139"/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860" y="104363108"/>
          <a:ext cx="631604" cy="424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2285228</xdr:colOff>
      <xdr:row>155</xdr:row>
      <xdr:rowOff>128717</xdr:rowOff>
    </xdr:from>
    <xdr:to>
      <xdr:col>2</xdr:col>
      <xdr:colOff>2711364</xdr:colOff>
      <xdr:row>155</xdr:row>
      <xdr:rowOff>472904</xdr:rowOff>
    </xdr:to>
    <xdr:pic>
      <xdr:nvPicPr>
        <xdr:cNvPr id="141" name="Рисунок 140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2998" y="104865102"/>
          <a:ext cx="426136" cy="344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2272356</xdr:colOff>
      <xdr:row>155</xdr:row>
      <xdr:rowOff>601593</xdr:rowOff>
    </xdr:from>
    <xdr:to>
      <xdr:col>2</xdr:col>
      <xdr:colOff>2818886</xdr:colOff>
      <xdr:row>156</xdr:row>
      <xdr:rowOff>379198</xdr:rowOff>
    </xdr:to>
    <xdr:pic>
      <xdr:nvPicPr>
        <xdr:cNvPr id="142" name="Рисунок 141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0126" y="105337978"/>
          <a:ext cx="546530" cy="382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761486</xdr:colOff>
      <xdr:row>157</xdr:row>
      <xdr:rowOff>518166</xdr:rowOff>
    </xdr:from>
    <xdr:to>
      <xdr:col>2</xdr:col>
      <xdr:colOff>4590536</xdr:colOff>
      <xdr:row>159</xdr:row>
      <xdr:rowOff>91905</xdr:rowOff>
    </xdr:to>
    <xdr:pic>
      <xdr:nvPicPr>
        <xdr:cNvPr id="143" name="Рисунок 142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9256" y="106258538"/>
          <a:ext cx="3829050" cy="500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2340576</xdr:colOff>
      <xdr:row>159</xdr:row>
      <xdr:rowOff>122360</xdr:rowOff>
    </xdr:from>
    <xdr:to>
      <xdr:col>2</xdr:col>
      <xdr:colOff>2818886</xdr:colOff>
      <xdr:row>159</xdr:row>
      <xdr:rowOff>508687</xdr:rowOff>
    </xdr:to>
    <xdr:pic>
      <xdr:nvPicPr>
        <xdr:cNvPr id="144" name="Рисунок 143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346" y="106789488"/>
          <a:ext cx="478310" cy="386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2359625</xdr:colOff>
      <xdr:row>160</xdr:row>
      <xdr:rowOff>12871</xdr:rowOff>
    </xdr:from>
    <xdr:to>
      <xdr:col>2</xdr:col>
      <xdr:colOff>2911264</xdr:colOff>
      <xdr:row>160</xdr:row>
      <xdr:rowOff>399019</xdr:rowOff>
    </xdr:to>
    <xdr:pic>
      <xdr:nvPicPr>
        <xdr:cNvPr id="145" name="Рисунок 144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7395" y="107284966"/>
          <a:ext cx="551639" cy="386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2190493</xdr:colOff>
      <xdr:row>161</xdr:row>
      <xdr:rowOff>97566</xdr:rowOff>
    </xdr:from>
    <xdr:to>
      <xdr:col>2</xdr:col>
      <xdr:colOff>3100466</xdr:colOff>
      <xdr:row>161</xdr:row>
      <xdr:rowOff>527735</xdr:rowOff>
    </xdr:to>
    <xdr:pic>
      <xdr:nvPicPr>
        <xdr:cNvPr id="146" name="Рисунок 145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8263" y="107768681"/>
          <a:ext cx="909973" cy="430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2110946</xdr:colOff>
      <xdr:row>161</xdr:row>
      <xdr:rowOff>579223</xdr:rowOff>
    </xdr:from>
    <xdr:to>
      <xdr:col>2</xdr:col>
      <xdr:colOff>3063960</xdr:colOff>
      <xdr:row>162</xdr:row>
      <xdr:rowOff>387178</xdr:rowOff>
    </xdr:to>
    <xdr:pic>
      <xdr:nvPicPr>
        <xdr:cNvPr id="147" name="Рисунок 146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8716" y="108250338"/>
          <a:ext cx="953014" cy="412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1010936</xdr:colOff>
      <xdr:row>164</xdr:row>
      <xdr:rowOff>0</xdr:rowOff>
    </xdr:from>
    <xdr:to>
      <xdr:col>2</xdr:col>
      <xdr:colOff>4493855</xdr:colOff>
      <xdr:row>164</xdr:row>
      <xdr:rowOff>361435</xdr:rowOff>
    </xdr:to>
    <xdr:pic>
      <xdr:nvPicPr>
        <xdr:cNvPr id="148" name="Рисунок 147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706" y="109202838"/>
          <a:ext cx="3482919" cy="36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2331050</xdr:colOff>
      <xdr:row>165</xdr:row>
      <xdr:rowOff>25744</xdr:rowOff>
    </xdr:from>
    <xdr:to>
      <xdr:col>2</xdr:col>
      <xdr:colOff>2937247</xdr:colOff>
      <xdr:row>165</xdr:row>
      <xdr:rowOff>374307</xdr:rowOff>
    </xdr:to>
    <xdr:pic>
      <xdr:nvPicPr>
        <xdr:cNvPr id="149" name="Рисунок 148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8820" y="109627602"/>
          <a:ext cx="606197" cy="348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2250474</xdr:colOff>
      <xdr:row>166</xdr:row>
      <xdr:rowOff>12873</xdr:rowOff>
    </xdr:from>
    <xdr:to>
      <xdr:col>2</xdr:col>
      <xdr:colOff>2890159</xdr:colOff>
      <xdr:row>167</xdr:row>
      <xdr:rowOff>1030</xdr:rowOff>
    </xdr:to>
    <xdr:pic>
      <xdr:nvPicPr>
        <xdr:cNvPr id="150" name="Рисунок 149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8244" y="110013751"/>
          <a:ext cx="639685" cy="387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2237602</xdr:colOff>
      <xdr:row>168</xdr:row>
      <xdr:rowOff>25743</xdr:rowOff>
    </xdr:from>
    <xdr:to>
      <xdr:col>2</xdr:col>
      <xdr:colOff>2961504</xdr:colOff>
      <xdr:row>169</xdr:row>
      <xdr:rowOff>26774</xdr:rowOff>
    </xdr:to>
    <xdr:pic>
      <xdr:nvPicPr>
        <xdr:cNvPr id="152" name="Рисунок 151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5372" y="110824662"/>
          <a:ext cx="723902" cy="400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390782</xdr:colOff>
      <xdr:row>169</xdr:row>
      <xdr:rowOff>141588</xdr:rowOff>
    </xdr:from>
    <xdr:to>
      <xdr:col>2</xdr:col>
      <xdr:colOff>4878345</xdr:colOff>
      <xdr:row>170</xdr:row>
      <xdr:rowOff>13900</xdr:rowOff>
    </xdr:to>
    <xdr:pic>
      <xdr:nvPicPr>
        <xdr:cNvPr id="153" name="Рисунок 152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8552" y="113939595"/>
          <a:ext cx="4487563" cy="528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2244810</xdr:colOff>
      <xdr:row>170</xdr:row>
      <xdr:rowOff>128717</xdr:rowOff>
    </xdr:from>
    <xdr:to>
      <xdr:col>2</xdr:col>
      <xdr:colOff>3058810</xdr:colOff>
      <xdr:row>170</xdr:row>
      <xdr:rowOff>535717</xdr:rowOff>
    </xdr:to>
    <xdr:pic>
      <xdr:nvPicPr>
        <xdr:cNvPr id="154" name="Рисунок 153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2580" y="111725676"/>
          <a:ext cx="814000" cy="40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2257168</xdr:colOff>
      <xdr:row>171</xdr:row>
      <xdr:rowOff>128716</xdr:rowOff>
    </xdr:from>
    <xdr:to>
      <xdr:col>2</xdr:col>
      <xdr:colOff>3021955</xdr:colOff>
      <xdr:row>171</xdr:row>
      <xdr:rowOff>527735</xdr:rowOff>
    </xdr:to>
    <xdr:pic>
      <xdr:nvPicPr>
        <xdr:cNvPr id="155" name="Рисунок 154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938" y="112330642"/>
          <a:ext cx="764787" cy="39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2308138</xdr:colOff>
      <xdr:row>172</xdr:row>
      <xdr:rowOff>25743</xdr:rowOff>
    </xdr:from>
    <xdr:to>
      <xdr:col>2</xdr:col>
      <xdr:colOff>2938871</xdr:colOff>
      <xdr:row>172</xdr:row>
      <xdr:rowOff>374306</xdr:rowOff>
    </xdr:to>
    <xdr:pic>
      <xdr:nvPicPr>
        <xdr:cNvPr id="156" name="Рисунок 155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5908" y="112832635"/>
          <a:ext cx="630733" cy="348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2282395</xdr:colOff>
      <xdr:row>173</xdr:row>
      <xdr:rowOff>25743</xdr:rowOff>
    </xdr:from>
    <xdr:to>
      <xdr:col>2</xdr:col>
      <xdr:colOff>2906692</xdr:colOff>
      <xdr:row>173</xdr:row>
      <xdr:rowOff>387178</xdr:rowOff>
    </xdr:to>
    <xdr:pic>
      <xdr:nvPicPr>
        <xdr:cNvPr id="157" name="Рисунок 156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0165" y="113231655"/>
          <a:ext cx="624297" cy="361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263868</xdr:colOff>
      <xdr:row>174</xdr:row>
      <xdr:rowOff>346504</xdr:rowOff>
    </xdr:from>
    <xdr:to>
      <xdr:col>2</xdr:col>
      <xdr:colOff>5016781</xdr:colOff>
      <xdr:row>176</xdr:row>
      <xdr:rowOff>77230</xdr:rowOff>
    </xdr:to>
    <xdr:pic>
      <xdr:nvPicPr>
        <xdr:cNvPr id="158" name="Рисунок 157"/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1638" y="113951436"/>
          <a:ext cx="4752913" cy="47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2280078</xdr:colOff>
      <xdr:row>176</xdr:row>
      <xdr:rowOff>191271</xdr:rowOff>
    </xdr:from>
    <xdr:to>
      <xdr:col>2</xdr:col>
      <xdr:colOff>2932443</xdr:colOff>
      <xdr:row>176</xdr:row>
      <xdr:rowOff>604966</xdr:rowOff>
    </xdr:to>
    <xdr:pic>
      <xdr:nvPicPr>
        <xdr:cNvPr id="159" name="Рисунок 158"/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7848" y="114542757"/>
          <a:ext cx="652365" cy="41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2241464</xdr:colOff>
      <xdr:row>177</xdr:row>
      <xdr:rowOff>25745</xdr:rowOff>
    </xdr:from>
    <xdr:to>
      <xdr:col>2</xdr:col>
      <xdr:colOff>2938384</xdr:colOff>
      <xdr:row>178</xdr:row>
      <xdr:rowOff>13903</xdr:rowOff>
    </xdr:to>
    <xdr:pic>
      <xdr:nvPicPr>
        <xdr:cNvPr id="161" name="Рисунок 160"/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9234" y="115175272"/>
          <a:ext cx="696920" cy="387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2333883</xdr:colOff>
      <xdr:row>178</xdr:row>
      <xdr:rowOff>96161</xdr:rowOff>
    </xdr:from>
    <xdr:to>
      <xdr:col>2</xdr:col>
      <xdr:colOff>2844629</xdr:colOff>
      <xdr:row>178</xdr:row>
      <xdr:rowOff>508687</xdr:rowOff>
    </xdr:to>
    <xdr:pic>
      <xdr:nvPicPr>
        <xdr:cNvPr id="162" name="Рисунок 161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1653" y="115644708"/>
          <a:ext cx="510746" cy="412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2317663</xdr:colOff>
      <xdr:row>179</xdr:row>
      <xdr:rowOff>24997</xdr:rowOff>
    </xdr:from>
    <xdr:to>
      <xdr:col>2</xdr:col>
      <xdr:colOff>2818884</xdr:colOff>
      <xdr:row>179</xdr:row>
      <xdr:rowOff>375852</xdr:rowOff>
    </xdr:to>
    <xdr:pic>
      <xdr:nvPicPr>
        <xdr:cNvPr id="163" name="Рисунок 162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5433" y="116178511"/>
          <a:ext cx="501221" cy="350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836657</xdr:colOff>
      <xdr:row>179</xdr:row>
      <xdr:rowOff>386148</xdr:rowOff>
    </xdr:from>
    <xdr:to>
      <xdr:col>2</xdr:col>
      <xdr:colOff>4468847</xdr:colOff>
      <xdr:row>181</xdr:row>
      <xdr:rowOff>12872</xdr:rowOff>
    </xdr:to>
    <xdr:pic>
      <xdr:nvPicPr>
        <xdr:cNvPr id="164" name="Рисунок 163"/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4427" y="116539662"/>
          <a:ext cx="3632190" cy="42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2288573</xdr:colOff>
      <xdr:row>181</xdr:row>
      <xdr:rowOff>115845</xdr:rowOff>
    </xdr:from>
    <xdr:to>
      <xdr:col>2</xdr:col>
      <xdr:colOff>2994674</xdr:colOff>
      <xdr:row>181</xdr:row>
      <xdr:rowOff>527737</xdr:rowOff>
    </xdr:to>
    <xdr:pic>
      <xdr:nvPicPr>
        <xdr:cNvPr id="165" name="Рисунок 164"/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343" y="117067399"/>
          <a:ext cx="706101" cy="411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2253821</xdr:colOff>
      <xdr:row>182</xdr:row>
      <xdr:rowOff>12872</xdr:rowOff>
    </xdr:from>
    <xdr:to>
      <xdr:col>2</xdr:col>
      <xdr:colOff>2915250</xdr:colOff>
      <xdr:row>183</xdr:row>
      <xdr:rowOff>1029</xdr:rowOff>
    </xdr:to>
    <xdr:pic>
      <xdr:nvPicPr>
        <xdr:cNvPr id="166" name="Рисунок 165"/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1591" y="117569392"/>
          <a:ext cx="661429" cy="387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2314317</xdr:colOff>
      <xdr:row>183</xdr:row>
      <xdr:rowOff>89507</xdr:rowOff>
    </xdr:from>
    <xdr:to>
      <xdr:col>2</xdr:col>
      <xdr:colOff>2793142</xdr:colOff>
      <xdr:row>183</xdr:row>
      <xdr:rowOff>476250</xdr:rowOff>
    </xdr:to>
    <xdr:pic>
      <xdr:nvPicPr>
        <xdr:cNvPr id="167" name="Рисунок 166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2087" y="118045048"/>
          <a:ext cx="478825" cy="386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2259484</xdr:colOff>
      <xdr:row>183</xdr:row>
      <xdr:rowOff>561691</xdr:rowOff>
    </xdr:from>
    <xdr:to>
      <xdr:col>2</xdr:col>
      <xdr:colOff>2836168</xdr:colOff>
      <xdr:row>184</xdr:row>
      <xdr:rowOff>360404</xdr:rowOff>
    </xdr:to>
    <xdr:pic>
      <xdr:nvPicPr>
        <xdr:cNvPr id="168" name="Рисунок 167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7254" y="118517232"/>
          <a:ext cx="576684" cy="4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707680</xdr:colOff>
      <xdr:row>185</xdr:row>
      <xdr:rowOff>1</xdr:rowOff>
    </xdr:from>
    <xdr:to>
      <xdr:col>2</xdr:col>
      <xdr:colOff>4716407</xdr:colOff>
      <xdr:row>186</xdr:row>
      <xdr:rowOff>38615</xdr:rowOff>
    </xdr:to>
    <xdr:pic>
      <xdr:nvPicPr>
        <xdr:cNvPr id="169" name="Рисунок 168"/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5450" y="118959528"/>
          <a:ext cx="4008727" cy="437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2237088</xdr:colOff>
      <xdr:row>186</xdr:row>
      <xdr:rowOff>102973</xdr:rowOff>
    </xdr:from>
    <xdr:to>
      <xdr:col>2</xdr:col>
      <xdr:colOff>2969688</xdr:colOff>
      <xdr:row>186</xdr:row>
      <xdr:rowOff>509973</xdr:rowOff>
    </xdr:to>
    <xdr:pic>
      <xdr:nvPicPr>
        <xdr:cNvPr id="170" name="Рисунок 169"/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858" y="119461520"/>
          <a:ext cx="732600" cy="40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2217522</xdr:colOff>
      <xdr:row>187</xdr:row>
      <xdr:rowOff>0</xdr:rowOff>
    </xdr:from>
    <xdr:to>
      <xdr:col>2</xdr:col>
      <xdr:colOff>2911470</xdr:colOff>
      <xdr:row>188</xdr:row>
      <xdr:rowOff>0</xdr:rowOff>
    </xdr:to>
    <xdr:pic>
      <xdr:nvPicPr>
        <xdr:cNvPr id="171" name="Рисунок 170"/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5292" y="119963514"/>
          <a:ext cx="693948" cy="399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2288573</xdr:colOff>
      <xdr:row>188</xdr:row>
      <xdr:rowOff>89012</xdr:rowOff>
    </xdr:from>
    <xdr:to>
      <xdr:col>2</xdr:col>
      <xdr:colOff>2831756</xdr:colOff>
      <xdr:row>188</xdr:row>
      <xdr:rowOff>527737</xdr:rowOff>
    </xdr:to>
    <xdr:pic>
      <xdr:nvPicPr>
        <xdr:cNvPr id="172" name="Рисунок 171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343" y="120451546"/>
          <a:ext cx="543183" cy="4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2269523</xdr:colOff>
      <xdr:row>188</xdr:row>
      <xdr:rowOff>601930</xdr:rowOff>
    </xdr:from>
    <xdr:to>
      <xdr:col>2</xdr:col>
      <xdr:colOff>2806012</xdr:colOff>
      <xdr:row>189</xdr:row>
      <xdr:rowOff>372506</xdr:rowOff>
    </xdr:to>
    <xdr:pic>
      <xdr:nvPicPr>
        <xdr:cNvPr id="173" name="Рисунок 172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7293" y="120964464"/>
          <a:ext cx="536489" cy="375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965372</xdr:colOff>
      <xdr:row>190</xdr:row>
      <xdr:rowOff>25744</xdr:rowOff>
    </xdr:from>
    <xdr:to>
      <xdr:col>2</xdr:col>
      <xdr:colOff>4115805</xdr:colOff>
      <xdr:row>190</xdr:row>
      <xdr:rowOff>397219</xdr:rowOff>
    </xdr:to>
    <xdr:pic>
      <xdr:nvPicPr>
        <xdr:cNvPr id="174" name="Рисунок 173"/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3142" y="121392264"/>
          <a:ext cx="315043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2229108</xdr:colOff>
      <xdr:row>191</xdr:row>
      <xdr:rowOff>90103</xdr:rowOff>
    </xdr:from>
    <xdr:to>
      <xdr:col>2</xdr:col>
      <xdr:colOff>2938808</xdr:colOff>
      <xdr:row>191</xdr:row>
      <xdr:rowOff>522847</xdr:rowOff>
    </xdr:to>
    <xdr:pic>
      <xdr:nvPicPr>
        <xdr:cNvPr id="175" name="Рисунок 174"/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6878" y="121855644"/>
          <a:ext cx="709700" cy="43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2175304</xdr:colOff>
      <xdr:row>191</xdr:row>
      <xdr:rowOff>552450</xdr:rowOff>
    </xdr:from>
    <xdr:to>
      <xdr:col>2</xdr:col>
      <xdr:colOff>2917640</xdr:colOff>
      <xdr:row>193</xdr:row>
      <xdr:rowOff>0</xdr:rowOff>
    </xdr:to>
    <xdr:pic>
      <xdr:nvPicPr>
        <xdr:cNvPr id="176" name="Рисунок 175"/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3074" y="122317991"/>
          <a:ext cx="742336" cy="451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2225761</xdr:colOff>
      <xdr:row>193</xdr:row>
      <xdr:rowOff>72082</xdr:rowOff>
    </xdr:from>
    <xdr:to>
      <xdr:col>2</xdr:col>
      <xdr:colOff>2754527</xdr:colOff>
      <xdr:row>193</xdr:row>
      <xdr:rowOff>499162</xdr:rowOff>
    </xdr:to>
    <xdr:pic>
      <xdr:nvPicPr>
        <xdr:cNvPr id="177" name="Рисунок 176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3531" y="122841609"/>
          <a:ext cx="528766" cy="427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2238116</xdr:colOff>
      <xdr:row>193</xdr:row>
      <xdr:rowOff>549103</xdr:rowOff>
    </xdr:from>
    <xdr:to>
      <xdr:col>2</xdr:col>
      <xdr:colOff>2832785</xdr:colOff>
      <xdr:row>194</xdr:row>
      <xdr:rowOff>360405</xdr:rowOff>
    </xdr:to>
    <xdr:pic>
      <xdr:nvPicPr>
        <xdr:cNvPr id="178" name="Рисунок 177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5886" y="123318630"/>
          <a:ext cx="594669" cy="416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643324</xdr:colOff>
      <xdr:row>194</xdr:row>
      <xdr:rowOff>386149</xdr:rowOff>
    </xdr:from>
    <xdr:to>
      <xdr:col>2</xdr:col>
      <xdr:colOff>4661495</xdr:colOff>
      <xdr:row>196</xdr:row>
      <xdr:rowOff>26773</xdr:rowOff>
    </xdr:to>
    <xdr:pic>
      <xdr:nvPicPr>
        <xdr:cNvPr id="179" name="Рисунок 178"/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1094" y="123760642"/>
          <a:ext cx="4018171" cy="43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2318693</xdr:colOff>
      <xdr:row>196</xdr:row>
      <xdr:rowOff>167331</xdr:rowOff>
    </xdr:from>
    <xdr:to>
      <xdr:col>2</xdr:col>
      <xdr:colOff>2967422</xdr:colOff>
      <xdr:row>196</xdr:row>
      <xdr:rowOff>617837</xdr:rowOff>
    </xdr:to>
    <xdr:pic>
      <xdr:nvPicPr>
        <xdr:cNvPr id="180" name="Рисунок 179"/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6463" y="124339865"/>
          <a:ext cx="648729" cy="45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2331566</xdr:colOff>
      <xdr:row>197</xdr:row>
      <xdr:rowOff>25743</xdr:rowOff>
    </xdr:from>
    <xdr:to>
      <xdr:col>2</xdr:col>
      <xdr:colOff>2998316</xdr:colOff>
      <xdr:row>198</xdr:row>
      <xdr:rowOff>26772</xdr:rowOff>
    </xdr:to>
    <xdr:pic>
      <xdr:nvPicPr>
        <xdr:cNvPr id="181" name="Рисунок 180"/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9336" y="124996317"/>
          <a:ext cx="6667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2353447</xdr:colOff>
      <xdr:row>198</xdr:row>
      <xdr:rowOff>102973</xdr:rowOff>
    </xdr:from>
    <xdr:to>
      <xdr:col>2</xdr:col>
      <xdr:colOff>2839185</xdr:colOff>
      <xdr:row>198</xdr:row>
      <xdr:rowOff>495300</xdr:rowOff>
    </xdr:to>
    <xdr:pic>
      <xdr:nvPicPr>
        <xdr:cNvPr id="182" name="Рисунок 181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217" y="125472568"/>
          <a:ext cx="485738" cy="392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2298613</xdr:colOff>
      <xdr:row>198</xdr:row>
      <xdr:rowOff>539579</xdr:rowOff>
    </xdr:from>
    <xdr:to>
      <xdr:col>2</xdr:col>
      <xdr:colOff>2883244</xdr:colOff>
      <xdr:row>199</xdr:row>
      <xdr:rowOff>343854</xdr:rowOff>
    </xdr:to>
    <xdr:pic>
      <xdr:nvPicPr>
        <xdr:cNvPr id="183" name="Рисунок 182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6383" y="125909174"/>
          <a:ext cx="584631" cy="409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893033</xdr:colOff>
      <xdr:row>200</xdr:row>
      <xdr:rowOff>51487</xdr:rowOff>
    </xdr:from>
    <xdr:to>
      <xdr:col>2</xdr:col>
      <xdr:colOff>4582299</xdr:colOff>
      <xdr:row>200</xdr:row>
      <xdr:rowOff>554569</xdr:rowOff>
    </xdr:to>
    <xdr:pic>
      <xdr:nvPicPr>
        <xdr:cNvPr id="184" name="Рисунок 183"/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803" y="126425068"/>
          <a:ext cx="3689266" cy="503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2302474</xdr:colOff>
      <xdr:row>201</xdr:row>
      <xdr:rowOff>145963</xdr:rowOff>
    </xdr:from>
    <xdr:to>
      <xdr:col>2</xdr:col>
      <xdr:colOff>2939423</xdr:colOff>
      <xdr:row>201</xdr:row>
      <xdr:rowOff>643580</xdr:rowOff>
    </xdr:to>
    <xdr:pic>
      <xdr:nvPicPr>
        <xdr:cNvPr id="185" name="Рисунок 184"/>
        <xdr:cNvPicPr>
          <a:picLocks noChangeAspect="1" noChangeArrowheads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244" y="127124510"/>
          <a:ext cx="636949" cy="497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2334397</xdr:colOff>
      <xdr:row>201</xdr:row>
      <xdr:rowOff>785169</xdr:rowOff>
    </xdr:from>
    <xdr:to>
      <xdr:col>2</xdr:col>
      <xdr:colOff>2927520</xdr:colOff>
      <xdr:row>202</xdr:row>
      <xdr:rowOff>399019</xdr:rowOff>
    </xdr:to>
    <xdr:pic>
      <xdr:nvPicPr>
        <xdr:cNvPr id="186" name="Рисунок 185"/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167" y="127763716"/>
          <a:ext cx="593123" cy="411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2314831</xdr:colOff>
      <xdr:row>203</xdr:row>
      <xdr:rowOff>584886</xdr:rowOff>
    </xdr:from>
    <xdr:to>
      <xdr:col>2</xdr:col>
      <xdr:colOff>2876770</xdr:colOff>
      <xdr:row>204</xdr:row>
      <xdr:rowOff>373277</xdr:rowOff>
    </xdr:to>
    <xdr:pic>
      <xdr:nvPicPr>
        <xdr:cNvPr id="187" name="Рисунок 186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2601" y="128760494"/>
          <a:ext cx="561939" cy="393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904618</xdr:colOff>
      <xdr:row>205</xdr:row>
      <xdr:rowOff>46081</xdr:rowOff>
    </xdr:from>
    <xdr:to>
      <xdr:col>2</xdr:col>
      <xdr:colOff>4384746</xdr:colOff>
      <xdr:row>205</xdr:row>
      <xdr:rowOff>501993</xdr:rowOff>
    </xdr:to>
    <xdr:pic>
      <xdr:nvPicPr>
        <xdr:cNvPr id="188" name="Рисунок 187"/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2388" y="129225676"/>
          <a:ext cx="3480128" cy="455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2322555</xdr:colOff>
      <xdr:row>206</xdr:row>
      <xdr:rowOff>133606</xdr:rowOff>
    </xdr:from>
    <xdr:to>
      <xdr:col>2</xdr:col>
      <xdr:colOff>2975207</xdr:colOff>
      <xdr:row>206</xdr:row>
      <xdr:rowOff>604966</xdr:rowOff>
    </xdr:to>
    <xdr:pic>
      <xdr:nvPicPr>
        <xdr:cNvPr id="189" name="Рисунок 188"/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325" y="129918167"/>
          <a:ext cx="652652" cy="471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2322040</xdr:colOff>
      <xdr:row>207</xdr:row>
      <xdr:rowOff>0</xdr:rowOff>
    </xdr:from>
    <xdr:to>
      <xdr:col>2</xdr:col>
      <xdr:colOff>2945883</xdr:colOff>
      <xdr:row>207</xdr:row>
      <xdr:rowOff>374306</xdr:rowOff>
    </xdr:to>
    <xdr:pic>
      <xdr:nvPicPr>
        <xdr:cNvPr id="190" name="Рисунок 189"/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9810" y="130582601"/>
          <a:ext cx="623843" cy="37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2343922</xdr:colOff>
      <xdr:row>208</xdr:row>
      <xdr:rowOff>90100</xdr:rowOff>
    </xdr:from>
    <xdr:to>
      <xdr:col>2</xdr:col>
      <xdr:colOff>2814362</xdr:colOff>
      <xdr:row>208</xdr:row>
      <xdr:rowOff>470071</xdr:rowOff>
    </xdr:to>
    <xdr:pic>
      <xdr:nvPicPr>
        <xdr:cNvPr id="191" name="Рисунок 190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692" y="131071722"/>
          <a:ext cx="470440" cy="37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2331050</xdr:colOff>
      <xdr:row>209</xdr:row>
      <xdr:rowOff>2317</xdr:rowOff>
    </xdr:from>
    <xdr:to>
      <xdr:col>2</xdr:col>
      <xdr:colOff>2897769</xdr:colOff>
      <xdr:row>210</xdr:row>
      <xdr:rowOff>0</xdr:rowOff>
    </xdr:to>
    <xdr:pic>
      <xdr:nvPicPr>
        <xdr:cNvPr id="192" name="Рисунок 191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8820" y="131588905"/>
          <a:ext cx="566719" cy="396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48912</xdr:colOff>
      <xdr:row>212</xdr:row>
      <xdr:rowOff>169648</xdr:rowOff>
    </xdr:from>
    <xdr:to>
      <xdr:col>2</xdr:col>
      <xdr:colOff>5166700</xdr:colOff>
      <xdr:row>212</xdr:row>
      <xdr:rowOff>630710</xdr:rowOff>
    </xdr:to>
    <xdr:pic>
      <xdr:nvPicPr>
        <xdr:cNvPr id="193" name="Рисунок 192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682" y="132695864"/>
          <a:ext cx="5117788" cy="46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2306337</xdr:colOff>
      <xdr:row>213</xdr:row>
      <xdr:rowOff>59981</xdr:rowOff>
    </xdr:from>
    <xdr:to>
      <xdr:col>2</xdr:col>
      <xdr:colOff>3113129</xdr:colOff>
      <xdr:row>213</xdr:row>
      <xdr:rowOff>463377</xdr:rowOff>
    </xdr:to>
    <xdr:pic>
      <xdr:nvPicPr>
        <xdr:cNvPr id="194" name="Рисунок 193"/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4107" y="133384238"/>
          <a:ext cx="806792" cy="403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2270553</xdr:colOff>
      <xdr:row>214</xdr:row>
      <xdr:rowOff>205946</xdr:rowOff>
    </xdr:from>
    <xdr:to>
      <xdr:col>2</xdr:col>
      <xdr:colOff>3150100</xdr:colOff>
      <xdr:row>214</xdr:row>
      <xdr:rowOff>563262</xdr:rowOff>
    </xdr:to>
    <xdr:pic>
      <xdr:nvPicPr>
        <xdr:cNvPr id="195" name="Рисунок 194"/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8323" y="134135169"/>
          <a:ext cx="879547" cy="357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2155223</xdr:colOff>
      <xdr:row>215</xdr:row>
      <xdr:rowOff>65130</xdr:rowOff>
    </xdr:from>
    <xdr:to>
      <xdr:col>2</xdr:col>
      <xdr:colOff>3313760</xdr:colOff>
      <xdr:row>215</xdr:row>
      <xdr:rowOff>463377</xdr:rowOff>
    </xdr:to>
    <xdr:pic>
      <xdr:nvPicPr>
        <xdr:cNvPr id="196" name="Рисунок 195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2993" y="134792394"/>
          <a:ext cx="1158537" cy="398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2446379</xdr:colOff>
      <xdr:row>215</xdr:row>
      <xdr:rowOff>581024</xdr:rowOff>
    </xdr:from>
    <xdr:to>
      <xdr:col>2</xdr:col>
      <xdr:colOff>3003592</xdr:colOff>
      <xdr:row>216</xdr:row>
      <xdr:rowOff>347533</xdr:rowOff>
    </xdr:to>
    <xdr:pic>
      <xdr:nvPicPr>
        <xdr:cNvPr id="197" name="Рисунок 196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149" y="135308288"/>
          <a:ext cx="55721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2206711</xdr:colOff>
      <xdr:row>219</xdr:row>
      <xdr:rowOff>174540</xdr:rowOff>
    </xdr:from>
    <xdr:to>
      <xdr:col>2</xdr:col>
      <xdr:colOff>2977891</xdr:colOff>
      <xdr:row>219</xdr:row>
      <xdr:rowOff>604966</xdr:rowOff>
    </xdr:to>
    <xdr:pic>
      <xdr:nvPicPr>
        <xdr:cNvPr id="203" name="Рисунок 202"/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481" y="138763290"/>
          <a:ext cx="771180" cy="430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2235286</xdr:colOff>
      <xdr:row>219</xdr:row>
      <xdr:rowOff>768482</xdr:rowOff>
    </xdr:from>
    <xdr:to>
      <xdr:col>2</xdr:col>
      <xdr:colOff>2999334</xdr:colOff>
      <xdr:row>221</xdr:row>
      <xdr:rowOff>12871</xdr:rowOff>
    </xdr:to>
    <xdr:pic>
      <xdr:nvPicPr>
        <xdr:cNvPr id="204" name="Рисунок 203"/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3056" y="139357232"/>
          <a:ext cx="764048" cy="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2235285</xdr:colOff>
      <xdr:row>221</xdr:row>
      <xdr:rowOff>16475</xdr:rowOff>
    </xdr:from>
    <xdr:to>
      <xdr:col>2</xdr:col>
      <xdr:colOff>2986216</xdr:colOff>
      <xdr:row>222</xdr:row>
      <xdr:rowOff>32864</xdr:rowOff>
    </xdr:to>
    <xdr:pic>
      <xdr:nvPicPr>
        <xdr:cNvPr id="205" name="Рисунок 204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3055" y="139802286"/>
          <a:ext cx="750931" cy="41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2248157</xdr:colOff>
      <xdr:row>222</xdr:row>
      <xdr:rowOff>7981</xdr:rowOff>
    </xdr:from>
    <xdr:to>
      <xdr:col>2</xdr:col>
      <xdr:colOff>2986216</xdr:colOff>
      <xdr:row>223</xdr:row>
      <xdr:rowOff>17249</xdr:rowOff>
    </xdr:to>
    <xdr:pic>
      <xdr:nvPicPr>
        <xdr:cNvPr id="206" name="Рисунок 205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5927" y="140192812"/>
          <a:ext cx="738059" cy="408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2267207</xdr:colOff>
      <xdr:row>223</xdr:row>
      <xdr:rowOff>40417</xdr:rowOff>
    </xdr:from>
    <xdr:to>
      <xdr:col>2</xdr:col>
      <xdr:colOff>3037702</xdr:colOff>
      <xdr:row>224</xdr:row>
      <xdr:rowOff>67627</xdr:rowOff>
    </xdr:to>
    <xdr:pic>
      <xdr:nvPicPr>
        <xdr:cNvPr id="207" name="Рисунок 206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4977" y="140624268"/>
          <a:ext cx="770495" cy="42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2257682</xdr:colOff>
      <xdr:row>224</xdr:row>
      <xdr:rowOff>54937</xdr:rowOff>
    </xdr:from>
    <xdr:to>
      <xdr:col>2</xdr:col>
      <xdr:colOff>3115884</xdr:colOff>
      <xdr:row>225</xdr:row>
      <xdr:rowOff>77229</xdr:rowOff>
    </xdr:to>
    <xdr:pic>
      <xdr:nvPicPr>
        <xdr:cNvPr id="208" name="Рисунок 207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452" y="141037809"/>
          <a:ext cx="858202" cy="42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2241465</xdr:colOff>
      <xdr:row>225</xdr:row>
      <xdr:rowOff>9174</xdr:rowOff>
    </xdr:from>
    <xdr:to>
      <xdr:col>2</xdr:col>
      <xdr:colOff>3127805</xdr:colOff>
      <xdr:row>226</xdr:row>
      <xdr:rowOff>33466</xdr:rowOff>
    </xdr:to>
    <xdr:pic>
      <xdr:nvPicPr>
        <xdr:cNvPr id="209" name="Рисунок 208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9235" y="141391066"/>
          <a:ext cx="886340" cy="423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2260513</xdr:colOff>
      <xdr:row>226</xdr:row>
      <xdr:rowOff>15682</xdr:rowOff>
    </xdr:from>
    <xdr:to>
      <xdr:col>2</xdr:col>
      <xdr:colOff>3076316</xdr:colOff>
      <xdr:row>227</xdr:row>
      <xdr:rowOff>50600</xdr:rowOff>
    </xdr:to>
    <xdr:pic>
      <xdr:nvPicPr>
        <xdr:cNvPr id="210" name="Рисунок 209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8283" y="141796594"/>
          <a:ext cx="815803" cy="43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2299129</xdr:colOff>
      <xdr:row>227</xdr:row>
      <xdr:rowOff>13019</xdr:rowOff>
    </xdr:from>
    <xdr:to>
      <xdr:col>2</xdr:col>
      <xdr:colOff>3063446</xdr:colOff>
      <xdr:row>228</xdr:row>
      <xdr:rowOff>36812</xdr:rowOff>
    </xdr:to>
    <xdr:pic>
      <xdr:nvPicPr>
        <xdr:cNvPr id="211" name="Рисунок 210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6899" y="142192951"/>
          <a:ext cx="764317" cy="42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2324872</xdr:colOff>
      <xdr:row>228</xdr:row>
      <xdr:rowOff>193073</xdr:rowOff>
    </xdr:from>
    <xdr:to>
      <xdr:col>2</xdr:col>
      <xdr:colOff>3192098</xdr:colOff>
      <xdr:row>228</xdr:row>
      <xdr:rowOff>617837</xdr:rowOff>
    </xdr:to>
    <xdr:pic>
      <xdr:nvPicPr>
        <xdr:cNvPr id="212" name="Рисунок 211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642" y="142772026"/>
          <a:ext cx="867226" cy="42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2312514</xdr:colOff>
      <xdr:row>229</xdr:row>
      <xdr:rowOff>137211</xdr:rowOff>
    </xdr:from>
    <xdr:to>
      <xdr:col>2</xdr:col>
      <xdr:colOff>3186541</xdr:colOff>
      <xdr:row>229</xdr:row>
      <xdr:rowOff>540608</xdr:rowOff>
    </xdr:to>
    <xdr:pic>
      <xdr:nvPicPr>
        <xdr:cNvPr id="213" name="Рисунок 212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0284" y="143514204"/>
          <a:ext cx="874027" cy="403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1795592</xdr:colOff>
      <xdr:row>230</xdr:row>
      <xdr:rowOff>450507</xdr:rowOff>
    </xdr:from>
    <xdr:to>
      <xdr:col>2</xdr:col>
      <xdr:colOff>3528432</xdr:colOff>
      <xdr:row>231</xdr:row>
      <xdr:rowOff>375803</xdr:rowOff>
    </xdr:to>
    <xdr:pic>
      <xdr:nvPicPr>
        <xdr:cNvPr id="214" name="Рисунок 213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3362" y="144625541"/>
          <a:ext cx="1732840" cy="38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102973</xdr:colOff>
      <xdr:row>231</xdr:row>
      <xdr:rowOff>360407</xdr:rowOff>
    </xdr:from>
    <xdr:to>
      <xdr:col>2</xdr:col>
      <xdr:colOff>5175171</xdr:colOff>
      <xdr:row>231</xdr:row>
      <xdr:rowOff>765347</xdr:rowOff>
    </xdr:to>
    <xdr:pic>
      <xdr:nvPicPr>
        <xdr:cNvPr id="215" name="Рисунок 214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0743" y="144998819"/>
          <a:ext cx="5072198" cy="40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2261029</xdr:colOff>
      <xdr:row>232</xdr:row>
      <xdr:rowOff>323272</xdr:rowOff>
    </xdr:from>
    <xdr:to>
      <xdr:col>2</xdr:col>
      <xdr:colOff>2999088</xdr:colOff>
      <xdr:row>232</xdr:row>
      <xdr:rowOff>684770</xdr:rowOff>
    </xdr:to>
    <xdr:pic>
      <xdr:nvPicPr>
        <xdr:cNvPr id="216" name="Рисунок 215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8799" y="145759725"/>
          <a:ext cx="738059" cy="361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2221898</xdr:colOff>
      <xdr:row>233</xdr:row>
      <xdr:rowOff>165786</xdr:rowOff>
    </xdr:from>
    <xdr:to>
      <xdr:col>2</xdr:col>
      <xdr:colOff>2938591</xdr:colOff>
      <xdr:row>233</xdr:row>
      <xdr:rowOff>643581</xdr:rowOff>
    </xdr:to>
    <xdr:pic>
      <xdr:nvPicPr>
        <xdr:cNvPr id="217" name="Рисунок 216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9668" y="146606225"/>
          <a:ext cx="716693" cy="477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2444836</xdr:colOff>
      <xdr:row>234</xdr:row>
      <xdr:rowOff>21365</xdr:rowOff>
    </xdr:from>
    <xdr:to>
      <xdr:col>2</xdr:col>
      <xdr:colOff>2818886</xdr:colOff>
      <xdr:row>234</xdr:row>
      <xdr:rowOff>549436</xdr:rowOff>
    </xdr:to>
    <xdr:pic>
      <xdr:nvPicPr>
        <xdr:cNvPr id="218" name="Рисунок 217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2606" y="147465791"/>
          <a:ext cx="374050" cy="52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1534812</xdr:colOff>
      <xdr:row>236</xdr:row>
      <xdr:rowOff>12872</xdr:rowOff>
    </xdr:from>
    <xdr:to>
      <xdr:col>2</xdr:col>
      <xdr:colOff>3907931</xdr:colOff>
      <xdr:row>237</xdr:row>
      <xdr:rowOff>12871</xdr:rowOff>
    </xdr:to>
    <xdr:pic>
      <xdr:nvPicPr>
        <xdr:cNvPr id="219" name="Рисунок 218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582" y="148525642"/>
          <a:ext cx="2373119" cy="399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2397726</xdr:colOff>
      <xdr:row>237</xdr:row>
      <xdr:rowOff>114299</xdr:rowOff>
    </xdr:from>
    <xdr:to>
      <xdr:col>2</xdr:col>
      <xdr:colOff>3116134</xdr:colOff>
      <xdr:row>237</xdr:row>
      <xdr:rowOff>489120</xdr:rowOff>
    </xdr:to>
    <xdr:pic>
      <xdr:nvPicPr>
        <xdr:cNvPr id="220" name="Рисунок 219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5496" y="149026090"/>
          <a:ext cx="718408" cy="374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1762125</xdr:colOff>
      <xdr:row>241</xdr:row>
      <xdr:rowOff>47625</xdr:rowOff>
    </xdr:from>
    <xdr:to>
      <xdr:col>2</xdr:col>
      <xdr:colOff>3674257</xdr:colOff>
      <xdr:row>242</xdr:row>
      <xdr:rowOff>12871</xdr:rowOff>
    </xdr:to>
    <xdr:pic>
      <xdr:nvPicPr>
        <xdr:cNvPr id="221" name="Рисунок 220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895" y="150774314"/>
          <a:ext cx="1912132" cy="454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1778342</xdr:colOff>
      <xdr:row>242</xdr:row>
      <xdr:rowOff>56634</xdr:rowOff>
    </xdr:from>
    <xdr:to>
      <xdr:col>2</xdr:col>
      <xdr:colOff>3649126</xdr:colOff>
      <xdr:row>242</xdr:row>
      <xdr:rowOff>476249</xdr:rowOff>
    </xdr:to>
    <xdr:pic>
      <xdr:nvPicPr>
        <xdr:cNvPr id="222" name="Рисунок 221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6112" y="151272445"/>
          <a:ext cx="1870784" cy="41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1781175</xdr:colOff>
      <xdr:row>243</xdr:row>
      <xdr:rowOff>25744</xdr:rowOff>
    </xdr:from>
    <xdr:to>
      <xdr:col>2</xdr:col>
      <xdr:colOff>3591183</xdr:colOff>
      <xdr:row>243</xdr:row>
      <xdr:rowOff>450507</xdr:rowOff>
    </xdr:to>
    <xdr:pic>
      <xdr:nvPicPr>
        <xdr:cNvPr id="223" name="Рисунок 222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945" y="151730676"/>
          <a:ext cx="1810008" cy="424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2494005</xdr:colOff>
      <xdr:row>244</xdr:row>
      <xdr:rowOff>603936</xdr:rowOff>
    </xdr:from>
    <xdr:to>
      <xdr:col>2</xdr:col>
      <xdr:colOff>2844628</xdr:colOff>
      <xdr:row>246</xdr:row>
      <xdr:rowOff>661</xdr:rowOff>
    </xdr:to>
    <xdr:pic>
      <xdr:nvPicPr>
        <xdr:cNvPr id="224" name="Рисунок 223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1775" y="152797990"/>
          <a:ext cx="350623" cy="400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2448697</xdr:colOff>
      <xdr:row>245</xdr:row>
      <xdr:rowOff>385118</xdr:rowOff>
    </xdr:from>
    <xdr:to>
      <xdr:col>2</xdr:col>
      <xdr:colOff>2883243</xdr:colOff>
      <xdr:row>246</xdr:row>
      <xdr:rowOff>387216</xdr:rowOff>
    </xdr:to>
    <xdr:pic>
      <xdr:nvPicPr>
        <xdr:cNvPr id="225" name="Рисунок 224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467" y="153184138"/>
          <a:ext cx="434546" cy="401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2477272</xdr:colOff>
      <xdr:row>246</xdr:row>
      <xdr:rowOff>397990</xdr:rowOff>
    </xdr:from>
    <xdr:to>
      <xdr:col>2</xdr:col>
      <xdr:colOff>2844628</xdr:colOff>
      <xdr:row>248</xdr:row>
      <xdr:rowOff>19785</xdr:rowOff>
    </xdr:to>
    <xdr:pic>
      <xdr:nvPicPr>
        <xdr:cNvPr id="226" name="Рисунок 225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042" y="153596031"/>
          <a:ext cx="367356" cy="419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1637785</xdr:colOff>
      <xdr:row>250</xdr:row>
      <xdr:rowOff>28061</xdr:rowOff>
    </xdr:from>
    <xdr:to>
      <xdr:col>2</xdr:col>
      <xdr:colOff>3761175</xdr:colOff>
      <xdr:row>250</xdr:row>
      <xdr:rowOff>373277</xdr:rowOff>
    </xdr:to>
    <xdr:pic>
      <xdr:nvPicPr>
        <xdr:cNvPr id="227" name="Рисунок 226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5555" y="155478635"/>
          <a:ext cx="2123390" cy="345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2369149</xdr:colOff>
      <xdr:row>253</xdr:row>
      <xdr:rowOff>176856</xdr:rowOff>
    </xdr:from>
    <xdr:to>
      <xdr:col>2</xdr:col>
      <xdr:colOff>2896114</xdr:colOff>
      <xdr:row>253</xdr:row>
      <xdr:rowOff>572080</xdr:rowOff>
    </xdr:to>
    <xdr:pic>
      <xdr:nvPicPr>
        <xdr:cNvPr id="229" name="Рисунок 228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6919" y="157184897"/>
          <a:ext cx="526965" cy="39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4893533</xdr:colOff>
      <xdr:row>255</xdr:row>
      <xdr:rowOff>534467</xdr:rowOff>
    </xdr:from>
    <xdr:to>
      <xdr:col>2</xdr:col>
      <xdr:colOff>5122906</xdr:colOff>
      <xdr:row>256</xdr:row>
      <xdr:rowOff>476249</xdr:rowOff>
    </xdr:to>
    <xdr:pic>
      <xdr:nvPicPr>
        <xdr:cNvPr id="230" name="Рисунок 229"/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5729" y="158739568"/>
          <a:ext cx="5184947" cy="4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2179938</xdr:colOff>
      <xdr:row>257</xdr:row>
      <xdr:rowOff>95250</xdr:rowOff>
    </xdr:from>
    <xdr:to>
      <xdr:col>2</xdr:col>
      <xdr:colOff>3039119</xdr:colOff>
      <xdr:row>257</xdr:row>
      <xdr:rowOff>553480</xdr:rowOff>
    </xdr:to>
    <xdr:pic>
      <xdr:nvPicPr>
        <xdr:cNvPr id="231" name="Рисунок 230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7708" y="159394439"/>
          <a:ext cx="859181" cy="458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2100368</xdr:colOff>
      <xdr:row>257</xdr:row>
      <xdr:rowOff>772297</xdr:rowOff>
    </xdr:from>
    <xdr:to>
      <xdr:col>2</xdr:col>
      <xdr:colOff>3108832</xdr:colOff>
      <xdr:row>259</xdr:row>
      <xdr:rowOff>12871</xdr:rowOff>
    </xdr:to>
    <xdr:pic>
      <xdr:nvPicPr>
        <xdr:cNvPr id="232" name="Рисунок 231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8138" y="160071486"/>
          <a:ext cx="1008464" cy="43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2118925</xdr:colOff>
      <xdr:row>258</xdr:row>
      <xdr:rowOff>388466</xdr:rowOff>
    </xdr:from>
    <xdr:to>
      <xdr:col>2</xdr:col>
      <xdr:colOff>3024830</xdr:colOff>
      <xdr:row>260</xdr:row>
      <xdr:rowOff>47703</xdr:rowOff>
    </xdr:to>
    <xdr:pic>
      <xdr:nvPicPr>
        <xdr:cNvPr id="233" name="Рисунок 232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6695" y="160485696"/>
          <a:ext cx="905905" cy="44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2084173</xdr:colOff>
      <xdr:row>260</xdr:row>
      <xdr:rowOff>128716</xdr:rowOff>
    </xdr:from>
    <xdr:to>
      <xdr:col>2</xdr:col>
      <xdr:colOff>3308007</xdr:colOff>
      <xdr:row>260</xdr:row>
      <xdr:rowOff>507932</xdr:rowOff>
    </xdr:to>
    <xdr:pic>
      <xdr:nvPicPr>
        <xdr:cNvPr id="234" name="Рисунок 233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943" y="161011115"/>
          <a:ext cx="1223834" cy="379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2087005</xdr:colOff>
      <xdr:row>262</xdr:row>
      <xdr:rowOff>4757</xdr:rowOff>
    </xdr:from>
    <xdr:to>
      <xdr:col>2</xdr:col>
      <xdr:colOff>3269392</xdr:colOff>
      <xdr:row>263</xdr:row>
      <xdr:rowOff>46363</xdr:rowOff>
    </xdr:to>
    <xdr:pic>
      <xdr:nvPicPr>
        <xdr:cNvPr id="235" name="Рисунок 234"/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161891142"/>
          <a:ext cx="1182387" cy="38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1231556</xdr:colOff>
      <xdr:row>270</xdr:row>
      <xdr:rowOff>484745</xdr:rowOff>
    </xdr:from>
    <xdr:to>
      <xdr:col>2</xdr:col>
      <xdr:colOff>4265379</xdr:colOff>
      <xdr:row>272</xdr:row>
      <xdr:rowOff>38616</xdr:rowOff>
    </xdr:to>
    <xdr:pic>
      <xdr:nvPicPr>
        <xdr:cNvPr id="236" name="Рисунок 235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9326" y="166901941"/>
          <a:ext cx="3033823" cy="45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2270038</xdr:colOff>
      <xdr:row>272</xdr:row>
      <xdr:rowOff>136696</xdr:rowOff>
    </xdr:from>
    <xdr:to>
      <xdr:col>2</xdr:col>
      <xdr:colOff>3011960</xdr:colOff>
      <xdr:row>272</xdr:row>
      <xdr:rowOff>566352</xdr:rowOff>
    </xdr:to>
    <xdr:pic>
      <xdr:nvPicPr>
        <xdr:cNvPr id="237" name="Рисунок 236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7808" y="167454905"/>
          <a:ext cx="741922" cy="429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2298100</xdr:colOff>
      <xdr:row>273</xdr:row>
      <xdr:rowOff>13644</xdr:rowOff>
    </xdr:from>
    <xdr:to>
      <xdr:col>2</xdr:col>
      <xdr:colOff>2677298</xdr:colOff>
      <xdr:row>273</xdr:row>
      <xdr:rowOff>447013</xdr:rowOff>
    </xdr:to>
    <xdr:pic>
      <xdr:nvPicPr>
        <xdr:cNvPr id="238" name="Рисунок 237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5870" y="167936820"/>
          <a:ext cx="379198" cy="43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1561840</xdr:colOff>
      <xdr:row>275</xdr:row>
      <xdr:rowOff>103746</xdr:rowOff>
    </xdr:from>
    <xdr:to>
      <xdr:col>2</xdr:col>
      <xdr:colOff>3741115</xdr:colOff>
      <xdr:row>275</xdr:row>
      <xdr:rowOff>579224</xdr:rowOff>
    </xdr:to>
    <xdr:pic>
      <xdr:nvPicPr>
        <xdr:cNvPr id="239" name="Рисунок 238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9610" y="169146753"/>
          <a:ext cx="2179275" cy="475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2403388</xdr:colOff>
      <xdr:row>276</xdr:row>
      <xdr:rowOff>167331</xdr:rowOff>
    </xdr:from>
    <xdr:to>
      <xdr:col>2</xdr:col>
      <xdr:colOff>2940907</xdr:colOff>
      <xdr:row>276</xdr:row>
      <xdr:rowOff>570470</xdr:rowOff>
    </xdr:to>
    <xdr:pic>
      <xdr:nvPicPr>
        <xdr:cNvPr id="240" name="Рисунок 239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1158" y="169815304"/>
          <a:ext cx="537519" cy="403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1819789</xdr:colOff>
      <xdr:row>278</xdr:row>
      <xdr:rowOff>87318</xdr:rowOff>
    </xdr:from>
    <xdr:to>
      <xdr:col>2</xdr:col>
      <xdr:colOff>3783322</xdr:colOff>
      <xdr:row>278</xdr:row>
      <xdr:rowOff>527736</xdr:rowOff>
    </xdr:to>
    <xdr:pic>
      <xdr:nvPicPr>
        <xdr:cNvPr id="241" name="Рисунок 240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7559" y="171138298"/>
          <a:ext cx="1963533" cy="440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2404934</xdr:colOff>
      <xdr:row>279</xdr:row>
      <xdr:rowOff>95765</xdr:rowOff>
    </xdr:from>
    <xdr:to>
      <xdr:col>2</xdr:col>
      <xdr:colOff>3078322</xdr:colOff>
      <xdr:row>279</xdr:row>
      <xdr:rowOff>579223</xdr:rowOff>
    </xdr:to>
    <xdr:pic>
      <xdr:nvPicPr>
        <xdr:cNvPr id="242" name="Рисунок 241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2704" y="171751711"/>
          <a:ext cx="673388" cy="483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1828800</xdr:colOff>
      <xdr:row>281</xdr:row>
      <xdr:rowOff>85724</xdr:rowOff>
    </xdr:from>
    <xdr:to>
      <xdr:col>2</xdr:col>
      <xdr:colOff>3543719</xdr:colOff>
      <xdr:row>281</xdr:row>
      <xdr:rowOff>476250</xdr:rowOff>
    </xdr:to>
    <xdr:pic>
      <xdr:nvPicPr>
        <xdr:cNvPr id="243" name="Рисунок 242"/>
        <xdr:cNvPicPr>
          <a:picLocks noChangeAspect="1" noChangeArrowheads="1"/>
        </xdr:cNvPicPr>
      </xdr:nvPicPr>
      <xdr:blipFill>
        <a:blip xmlns:r="http://schemas.openxmlformats.org/officeDocument/2006/relationships" r:embed="rId1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6570" y="173144677"/>
          <a:ext cx="1714919" cy="390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1767788</xdr:colOff>
      <xdr:row>284</xdr:row>
      <xdr:rowOff>47110</xdr:rowOff>
    </xdr:from>
    <xdr:to>
      <xdr:col>2</xdr:col>
      <xdr:colOff>3674746</xdr:colOff>
      <xdr:row>284</xdr:row>
      <xdr:rowOff>450505</xdr:rowOff>
    </xdr:to>
    <xdr:pic>
      <xdr:nvPicPr>
        <xdr:cNvPr id="245" name="Рисунок 244"/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5558" y="175114036"/>
          <a:ext cx="1906958" cy="40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2515887</xdr:colOff>
      <xdr:row>285</xdr:row>
      <xdr:rowOff>197450</xdr:rowOff>
    </xdr:from>
    <xdr:to>
      <xdr:col>2</xdr:col>
      <xdr:colOff>2960473</xdr:colOff>
      <xdr:row>285</xdr:row>
      <xdr:rowOff>642036</xdr:rowOff>
    </xdr:to>
    <xdr:pic>
      <xdr:nvPicPr>
        <xdr:cNvPr id="246" name="Рисунок 245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657" y="175869342"/>
          <a:ext cx="444586" cy="444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1787868</xdr:colOff>
      <xdr:row>289</xdr:row>
      <xdr:rowOff>51487</xdr:rowOff>
    </xdr:from>
    <xdr:to>
      <xdr:col>2</xdr:col>
      <xdr:colOff>3583458</xdr:colOff>
      <xdr:row>289</xdr:row>
      <xdr:rowOff>450507</xdr:rowOff>
    </xdr:to>
    <xdr:pic>
      <xdr:nvPicPr>
        <xdr:cNvPr id="247" name="Рисунок 246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5638" y="177602636"/>
          <a:ext cx="1795590" cy="399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2501214</xdr:colOff>
      <xdr:row>290</xdr:row>
      <xdr:rowOff>13128</xdr:rowOff>
    </xdr:from>
    <xdr:to>
      <xdr:col>2</xdr:col>
      <xdr:colOff>2967488</xdr:colOff>
      <xdr:row>290</xdr:row>
      <xdr:rowOff>386147</xdr:rowOff>
    </xdr:to>
    <xdr:pic>
      <xdr:nvPicPr>
        <xdr:cNvPr id="248" name="Рисунок 247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984" y="178169243"/>
          <a:ext cx="466274" cy="373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1780144</xdr:colOff>
      <xdr:row>293</xdr:row>
      <xdr:rowOff>270304</xdr:rowOff>
    </xdr:from>
    <xdr:to>
      <xdr:col>2</xdr:col>
      <xdr:colOff>3756627</xdr:colOff>
      <xdr:row>293</xdr:row>
      <xdr:rowOff>652849</xdr:rowOff>
    </xdr:to>
    <xdr:pic>
      <xdr:nvPicPr>
        <xdr:cNvPr id="249" name="Рисунок 248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7914" y="179829426"/>
          <a:ext cx="1976483" cy="382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2518718</xdr:colOff>
      <xdr:row>294</xdr:row>
      <xdr:rowOff>64358</xdr:rowOff>
    </xdr:from>
    <xdr:to>
      <xdr:col>2</xdr:col>
      <xdr:colOff>2984241</xdr:colOff>
      <xdr:row>294</xdr:row>
      <xdr:rowOff>463378</xdr:rowOff>
    </xdr:to>
    <xdr:pic>
      <xdr:nvPicPr>
        <xdr:cNvPr id="250" name="Рисунок 249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6488" y="180627466"/>
          <a:ext cx="465523" cy="399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2476757</xdr:colOff>
      <xdr:row>294</xdr:row>
      <xdr:rowOff>579224</xdr:rowOff>
    </xdr:from>
    <xdr:to>
      <xdr:col>2</xdr:col>
      <xdr:colOff>3028397</xdr:colOff>
      <xdr:row>295</xdr:row>
      <xdr:rowOff>360406</xdr:rowOff>
    </xdr:to>
    <xdr:pic>
      <xdr:nvPicPr>
        <xdr:cNvPr id="251" name="Рисунок 250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527" y="181142332"/>
          <a:ext cx="551640" cy="386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2492400</xdr:colOff>
      <xdr:row>298</xdr:row>
      <xdr:rowOff>205947</xdr:rowOff>
    </xdr:from>
    <xdr:to>
      <xdr:col>2</xdr:col>
      <xdr:colOff>2918512</xdr:colOff>
      <xdr:row>298</xdr:row>
      <xdr:rowOff>587205</xdr:rowOff>
    </xdr:to>
    <xdr:pic>
      <xdr:nvPicPr>
        <xdr:cNvPr id="254" name="Рисунок 253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170" y="182326521"/>
          <a:ext cx="426112" cy="381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2509966</xdr:colOff>
      <xdr:row>299</xdr:row>
      <xdr:rowOff>36261</xdr:rowOff>
    </xdr:from>
    <xdr:to>
      <xdr:col>2</xdr:col>
      <xdr:colOff>2883243</xdr:colOff>
      <xdr:row>299</xdr:row>
      <xdr:rowOff>462863</xdr:rowOff>
    </xdr:to>
    <xdr:pic>
      <xdr:nvPicPr>
        <xdr:cNvPr id="255" name="Рисунок 254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7736" y="182954876"/>
          <a:ext cx="373277" cy="42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2442263</xdr:colOff>
      <xdr:row>300</xdr:row>
      <xdr:rowOff>107606</xdr:rowOff>
    </xdr:from>
    <xdr:to>
      <xdr:col>2</xdr:col>
      <xdr:colOff>2947602</xdr:colOff>
      <xdr:row>300</xdr:row>
      <xdr:rowOff>604966</xdr:rowOff>
    </xdr:to>
    <xdr:pic>
      <xdr:nvPicPr>
        <xdr:cNvPr id="256" name="Рисунок 255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033" y="183631187"/>
          <a:ext cx="505339" cy="49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2467232</xdr:colOff>
      <xdr:row>301</xdr:row>
      <xdr:rowOff>86824</xdr:rowOff>
    </xdr:from>
    <xdr:to>
      <xdr:col>2</xdr:col>
      <xdr:colOff>2844629</xdr:colOff>
      <xdr:row>301</xdr:row>
      <xdr:rowOff>518135</xdr:rowOff>
    </xdr:to>
    <xdr:pic>
      <xdr:nvPicPr>
        <xdr:cNvPr id="257" name="Рисунок 256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002" y="184408446"/>
          <a:ext cx="377397" cy="431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2470578</xdr:colOff>
      <xdr:row>302</xdr:row>
      <xdr:rowOff>83327</xdr:rowOff>
    </xdr:from>
    <xdr:to>
      <xdr:col>2</xdr:col>
      <xdr:colOff>2921858</xdr:colOff>
      <xdr:row>302</xdr:row>
      <xdr:rowOff>531598</xdr:rowOff>
    </xdr:to>
    <xdr:pic>
      <xdr:nvPicPr>
        <xdr:cNvPr id="258" name="Рисунок 257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348" y="185009915"/>
          <a:ext cx="451280" cy="448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1832147</xdr:colOff>
      <xdr:row>303</xdr:row>
      <xdr:rowOff>100398</xdr:rowOff>
    </xdr:from>
    <xdr:to>
      <xdr:col>2</xdr:col>
      <xdr:colOff>3652082</xdr:colOff>
      <xdr:row>303</xdr:row>
      <xdr:rowOff>489122</xdr:rowOff>
    </xdr:to>
    <xdr:pic>
      <xdr:nvPicPr>
        <xdr:cNvPr id="259" name="Рисунок 258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9917" y="185631952"/>
          <a:ext cx="1819935" cy="38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2476756</xdr:colOff>
      <xdr:row>304</xdr:row>
      <xdr:rowOff>35010</xdr:rowOff>
    </xdr:from>
    <xdr:to>
      <xdr:col>2</xdr:col>
      <xdr:colOff>2917995</xdr:colOff>
      <xdr:row>304</xdr:row>
      <xdr:rowOff>476249</xdr:rowOff>
    </xdr:to>
    <xdr:pic>
      <xdr:nvPicPr>
        <xdr:cNvPr id="260" name="Рисунок 259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526" y="186171530"/>
          <a:ext cx="441239" cy="441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1598141</xdr:colOff>
      <xdr:row>307</xdr:row>
      <xdr:rowOff>189727</xdr:rowOff>
    </xdr:from>
    <xdr:to>
      <xdr:col>2</xdr:col>
      <xdr:colOff>3784677</xdr:colOff>
      <xdr:row>307</xdr:row>
      <xdr:rowOff>630709</xdr:rowOff>
    </xdr:to>
    <xdr:pic>
      <xdr:nvPicPr>
        <xdr:cNvPr id="261" name="Рисунок 260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5911" y="187767869"/>
          <a:ext cx="2186536" cy="440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2310971</xdr:colOff>
      <xdr:row>308</xdr:row>
      <xdr:rowOff>18019</xdr:rowOff>
    </xdr:from>
    <xdr:to>
      <xdr:col>2</xdr:col>
      <xdr:colOff>3024831</xdr:colOff>
      <xdr:row>308</xdr:row>
      <xdr:rowOff>450506</xdr:rowOff>
    </xdr:to>
    <xdr:pic>
      <xdr:nvPicPr>
        <xdr:cNvPr id="262" name="Рисунок 261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741" y="188600147"/>
          <a:ext cx="713860" cy="432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2332337</xdr:colOff>
      <xdr:row>309</xdr:row>
      <xdr:rowOff>193845</xdr:rowOff>
    </xdr:from>
    <xdr:to>
      <xdr:col>2</xdr:col>
      <xdr:colOff>2976828</xdr:colOff>
      <xdr:row>309</xdr:row>
      <xdr:rowOff>604966</xdr:rowOff>
    </xdr:to>
    <xdr:pic>
      <xdr:nvPicPr>
        <xdr:cNvPr id="263" name="Рисунок 262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0107" y="189574014"/>
          <a:ext cx="644491" cy="411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847468</xdr:colOff>
      <xdr:row>311</xdr:row>
      <xdr:rowOff>151112</xdr:rowOff>
    </xdr:from>
    <xdr:to>
      <xdr:col>2</xdr:col>
      <xdr:colOff>4543168</xdr:colOff>
      <xdr:row>311</xdr:row>
      <xdr:rowOff>532113</xdr:rowOff>
    </xdr:to>
    <xdr:pic>
      <xdr:nvPicPr>
        <xdr:cNvPr id="264" name="Рисунок 263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5238" y="190754085"/>
          <a:ext cx="3695700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2266178</xdr:colOff>
      <xdr:row>312</xdr:row>
      <xdr:rowOff>66931</xdr:rowOff>
    </xdr:from>
    <xdr:to>
      <xdr:col>2</xdr:col>
      <xdr:colOff>2930354</xdr:colOff>
      <xdr:row>312</xdr:row>
      <xdr:rowOff>437634</xdr:rowOff>
    </xdr:to>
    <xdr:pic>
      <xdr:nvPicPr>
        <xdr:cNvPr id="265" name="Рисунок 264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3948" y="191467945"/>
          <a:ext cx="664176" cy="370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2246096</xdr:colOff>
      <xdr:row>313</xdr:row>
      <xdr:rowOff>55606</xdr:rowOff>
    </xdr:from>
    <xdr:to>
      <xdr:col>2</xdr:col>
      <xdr:colOff>2878307</xdr:colOff>
      <xdr:row>313</xdr:row>
      <xdr:rowOff>489122</xdr:rowOff>
    </xdr:to>
    <xdr:pic>
      <xdr:nvPicPr>
        <xdr:cNvPr id="266" name="Рисунок 265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3866" y="192061586"/>
          <a:ext cx="632211" cy="433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2232710</xdr:colOff>
      <xdr:row>314</xdr:row>
      <xdr:rowOff>34496</xdr:rowOff>
    </xdr:from>
    <xdr:to>
      <xdr:col>2</xdr:col>
      <xdr:colOff>2827010</xdr:colOff>
      <xdr:row>314</xdr:row>
      <xdr:rowOff>450506</xdr:rowOff>
    </xdr:to>
    <xdr:pic>
      <xdr:nvPicPr>
        <xdr:cNvPr id="267" name="Рисунок 266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0480" y="192645442"/>
          <a:ext cx="594300" cy="416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1327064</xdr:colOff>
      <xdr:row>317</xdr:row>
      <xdr:rowOff>120221</xdr:rowOff>
    </xdr:from>
    <xdr:to>
      <xdr:col>2</xdr:col>
      <xdr:colOff>3766944</xdr:colOff>
      <xdr:row>317</xdr:row>
      <xdr:rowOff>579223</xdr:rowOff>
    </xdr:to>
    <xdr:pic>
      <xdr:nvPicPr>
        <xdr:cNvPr id="274" name="Рисунок 273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834" y="193966843"/>
          <a:ext cx="2439880" cy="459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436606</xdr:colOff>
      <xdr:row>317</xdr:row>
      <xdr:rowOff>781566</xdr:rowOff>
    </xdr:from>
    <xdr:to>
      <xdr:col>2</xdr:col>
      <xdr:colOff>5084042</xdr:colOff>
      <xdr:row>318</xdr:row>
      <xdr:rowOff>373277</xdr:rowOff>
    </xdr:to>
    <xdr:pic>
      <xdr:nvPicPr>
        <xdr:cNvPr id="275" name="Рисунок 274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376" y="194628188"/>
          <a:ext cx="4647436" cy="37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2349326</xdr:colOff>
      <xdr:row>319</xdr:row>
      <xdr:rowOff>10924</xdr:rowOff>
    </xdr:from>
    <xdr:to>
      <xdr:col>2</xdr:col>
      <xdr:colOff>2908986</xdr:colOff>
      <xdr:row>319</xdr:row>
      <xdr:rowOff>411934</xdr:rowOff>
    </xdr:to>
    <xdr:pic>
      <xdr:nvPicPr>
        <xdr:cNvPr id="276" name="Рисунок 275"/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7096" y="195041735"/>
          <a:ext cx="559660" cy="401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2361686</xdr:colOff>
      <xdr:row>320</xdr:row>
      <xdr:rowOff>20851</xdr:rowOff>
    </xdr:from>
    <xdr:to>
      <xdr:col>2</xdr:col>
      <xdr:colOff>2917397</xdr:colOff>
      <xdr:row>321</xdr:row>
      <xdr:rowOff>38613</xdr:rowOff>
    </xdr:to>
    <xdr:pic>
      <xdr:nvPicPr>
        <xdr:cNvPr id="277" name="Рисунок 276"/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9456" y="195476425"/>
          <a:ext cx="555711" cy="416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2332593</xdr:colOff>
      <xdr:row>321</xdr:row>
      <xdr:rowOff>73111</xdr:rowOff>
    </xdr:from>
    <xdr:to>
      <xdr:col>2</xdr:col>
      <xdr:colOff>2904434</xdr:colOff>
      <xdr:row>321</xdr:row>
      <xdr:rowOff>501992</xdr:rowOff>
    </xdr:to>
    <xdr:pic>
      <xdr:nvPicPr>
        <xdr:cNvPr id="278" name="Рисунок 277"/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0363" y="195927706"/>
          <a:ext cx="571841" cy="428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2322555</xdr:colOff>
      <xdr:row>321</xdr:row>
      <xdr:rowOff>566351</xdr:rowOff>
    </xdr:from>
    <xdr:to>
      <xdr:col>2</xdr:col>
      <xdr:colOff>2906069</xdr:colOff>
      <xdr:row>323</xdr:row>
      <xdr:rowOff>1</xdr:rowOff>
    </xdr:to>
    <xdr:pic>
      <xdr:nvPicPr>
        <xdr:cNvPr id="279" name="Рисунок 278"/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325" y="196420946"/>
          <a:ext cx="583514" cy="437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2354477</xdr:colOff>
      <xdr:row>323</xdr:row>
      <xdr:rowOff>2315</xdr:rowOff>
    </xdr:from>
    <xdr:to>
      <xdr:col>2</xdr:col>
      <xdr:colOff>2917740</xdr:colOff>
      <xdr:row>324</xdr:row>
      <xdr:rowOff>25742</xdr:rowOff>
    </xdr:to>
    <xdr:pic>
      <xdr:nvPicPr>
        <xdr:cNvPr id="280" name="Рисунок 279"/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2247" y="196860896"/>
          <a:ext cx="563263" cy="422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2383564</xdr:colOff>
      <xdr:row>324</xdr:row>
      <xdr:rowOff>11841</xdr:rowOff>
    </xdr:from>
    <xdr:to>
      <xdr:col>2</xdr:col>
      <xdr:colOff>3002947</xdr:colOff>
      <xdr:row>325</xdr:row>
      <xdr:rowOff>25742</xdr:rowOff>
    </xdr:to>
    <xdr:pic>
      <xdr:nvPicPr>
        <xdr:cNvPr id="281" name="Рисунок 280"/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1334" y="197269442"/>
          <a:ext cx="619383" cy="412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1274290</xdr:colOff>
      <xdr:row>72</xdr:row>
      <xdr:rowOff>51487</xdr:rowOff>
    </xdr:from>
    <xdr:to>
      <xdr:col>2</xdr:col>
      <xdr:colOff>3857980</xdr:colOff>
      <xdr:row>72</xdr:row>
      <xdr:rowOff>463379</xdr:rowOff>
    </xdr:to>
    <xdr:pic>
      <xdr:nvPicPr>
        <xdr:cNvPr id="290" name="Рисунок 289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2060" y="44844730"/>
          <a:ext cx="2583690" cy="411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1145574</xdr:colOff>
      <xdr:row>72</xdr:row>
      <xdr:rowOff>447083</xdr:rowOff>
    </xdr:from>
    <xdr:to>
      <xdr:col>2</xdr:col>
      <xdr:colOff>3951587</xdr:colOff>
      <xdr:row>72</xdr:row>
      <xdr:rowOff>909766</xdr:rowOff>
    </xdr:to>
    <xdr:pic>
      <xdr:nvPicPr>
        <xdr:cNvPr id="292" name="Рисунок 291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3344" y="45240326"/>
          <a:ext cx="2806013" cy="462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1428750</xdr:colOff>
      <xdr:row>76</xdr:row>
      <xdr:rowOff>510576</xdr:rowOff>
    </xdr:from>
    <xdr:to>
      <xdr:col>2</xdr:col>
      <xdr:colOff>3604054</xdr:colOff>
      <xdr:row>78</xdr:row>
      <xdr:rowOff>25744</xdr:rowOff>
    </xdr:to>
    <xdr:pic>
      <xdr:nvPicPr>
        <xdr:cNvPr id="293" name="Рисунок 292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6520" y="48251421"/>
          <a:ext cx="2175304" cy="39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823782</xdr:colOff>
      <xdr:row>76</xdr:row>
      <xdr:rowOff>64358</xdr:rowOff>
    </xdr:from>
    <xdr:to>
      <xdr:col>2</xdr:col>
      <xdr:colOff>4422404</xdr:colOff>
      <xdr:row>76</xdr:row>
      <xdr:rowOff>489121</xdr:rowOff>
    </xdr:to>
    <xdr:pic>
      <xdr:nvPicPr>
        <xdr:cNvPr id="294" name="Рисунок 293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552" y="47805203"/>
          <a:ext cx="3598622" cy="424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3295134</xdr:colOff>
      <xdr:row>76</xdr:row>
      <xdr:rowOff>51487</xdr:rowOff>
    </xdr:from>
    <xdr:to>
      <xdr:col>1</xdr:col>
      <xdr:colOff>4337735</xdr:colOff>
      <xdr:row>76</xdr:row>
      <xdr:rowOff>411893</xdr:rowOff>
    </xdr:to>
    <xdr:sp macro="" textlink="">
      <xdr:nvSpPr>
        <xdr:cNvPr id="295" name="TextBox 294"/>
        <xdr:cNvSpPr txBox="1"/>
      </xdr:nvSpPr>
      <xdr:spPr>
        <a:xfrm>
          <a:off x="3977330" y="52297399"/>
          <a:ext cx="1042601" cy="3604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  <xdr:twoCellAnchor>
    <xdr:from>
      <xdr:col>2</xdr:col>
      <xdr:colOff>2304019</xdr:colOff>
      <xdr:row>130</xdr:row>
      <xdr:rowOff>64357</xdr:rowOff>
    </xdr:from>
    <xdr:to>
      <xdr:col>2</xdr:col>
      <xdr:colOff>3100452</xdr:colOff>
      <xdr:row>130</xdr:row>
      <xdr:rowOff>489121</xdr:rowOff>
    </xdr:to>
    <xdr:pic>
      <xdr:nvPicPr>
        <xdr:cNvPr id="296" name="Рисунок 295"/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1789" y="87153749"/>
          <a:ext cx="796433" cy="42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2316891</xdr:colOff>
      <xdr:row>132</xdr:row>
      <xdr:rowOff>180203</xdr:rowOff>
    </xdr:from>
    <xdr:to>
      <xdr:col>2</xdr:col>
      <xdr:colOff>3115448</xdr:colOff>
      <xdr:row>132</xdr:row>
      <xdr:rowOff>604967</xdr:rowOff>
    </xdr:to>
    <xdr:pic>
      <xdr:nvPicPr>
        <xdr:cNvPr id="297" name="Рисунок 296"/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4661" y="88479527"/>
          <a:ext cx="798557" cy="42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2355505</xdr:colOff>
      <xdr:row>134</xdr:row>
      <xdr:rowOff>308919</xdr:rowOff>
    </xdr:from>
    <xdr:to>
      <xdr:col>2</xdr:col>
      <xdr:colOff>3123046</xdr:colOff>
      <xdr:row>134</xdr:row>
      <xdr:rowOff>776932</xdr:rowOff>
    </xdr:to>
    <xdr:pic>
      <xdr:nvPicPr>
        <xdr:cNvPr id="298" name="Рисунок 297"/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275" y="90307297"/>
          <a:ext cx="767541" cy="46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2316891</xdr:colOff>
      <xdr:row>136</xdr:row>
      <xdr:rowOff>334661</xdr:rowOff>
    </xdr:from>
    <xdr:to>
      <xdr:col>2</xdr:col>
      <xdr:colOff>3113902</xdr:colOff>
      <xdr:row>136</xdr:row>
      <xdr:rowOff>798040</xdr:rowOff>
    </xdr:to>
    <xdr:pic>
      <xdr:nvPicPr>
        <xdr:cNvPr id="299" name="Рисунок 298"/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4661" y="92341012"/>
          <a:ext cx="797011" cy="463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2316892</xdr:colOff>
      <xdr:row>203</xdr:row>
      <xdr:rowOff>57921</xdr:rowOff>
    </xdr:from>
    <xdr:to>
      <xdr:col>2</xdr:col>
      <xdr:colOff>2818886</xdr:colOff>
      <xdr:row>203</xdr:row>
      <xdr:rowOff>463378</xdr:rowOff>
    </xdr:to>
    <xdr:pic>
      <xdr:nvPicPr>
        <xdr:cNvPr id="300" name="Рисунок 299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4662" y="128233529"/>
          <a:ext cx="501994" cy="405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2368377</xdr:colOff>
      <xdr:row>95</xdr:row>
      <xdr:rowOff>472549</xdr:rowOff>
    </xdr:from>
    <xdr:to>
      <xdr:col>2</xdr:col>
      <xdr:colOff>2831757</xdr:colOff>
      <xdr:row>97</xdr:row>
      <xdr:rowOff>18505</xdr:rowOff>
    </xdr:to>
    <xdr:pic>
      <xdr:nvPicPr>
        <xdr:cNvPr id="268" name="Рисунок 267"/>
        <xdr:cNvPicPr>
          <a:picLocks noChangeAspect="1" noChangeArrowheads="1"/>
        </xdr:cNvPicPr>
      </xdr:nvPicPr>
      <xdr:blipFill>
        <a:blip xmlns:r="http://schemas.openxmlformats.org/officeDocument/2006/relationships" r:embed="rId2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6147" y="60428563"/>
          <a:ext cx="463380" cy="40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2355507</xdr:colOff>
      <xdr:row>96</xdr:row>
      <xdr:rowOff>411891</xdr:rowOff>
    </xdr:from>
    <xdr:to>
      <xdr:col>2</xdr:col>
      <xdr:colOff>2857500</xdr:colOff>
      <xdr:row>98</xdr:row>
      <xdr:rowOff>52155</xdr:rowOff>
    </xdr:to>
    <xdr:pic>
      <xdr:nvPicPr>
        <xdr:cNvPr id="269" name="Рисунок 268"/>
        <xdr:cNvPicPr>
          <a:picLocks noChangeAspect="1" noChangeArrowheads="1"/>
        </xdr:cNvPicPr>
      </xdr:nvPicPr>
      <xdr:blipFill>
        <a:blip xmlns:r="http://schemas.openxmlformats.org/officeDocument/2006/relationships" r:embed="rId2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277" y="60882769"/>
          <a:ext cx="501993" cy="489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2406993</xdr:colOff>
      <xdr:row>98</xdr:row>
      <xdr:rowOff>12871</xdr:rowOff>
    </xdr:from>
    <xdr:to>
      <xdr:col>2</xdr:col>
      <xdr:colOff>2793142</xdr:colOff>
      <xdr:row>99</xdr:row>
      <xdr:rowOff>5631</xdr:rowOff>
    </xdr:to>
    <xdr:pic>
      <xdr:nvPicPr>
        <xdr:cNvPr id="270" name="Рисунок 269"/>
        <xdr:cNvPicPr>
          <a:picLocks noChangeAspect="1" noChangeArrowheads="1"/>
        </xdr:cNvPicPr>
      </xdr:nvPicPr>
      <xdr:blipFill>
        <a:blip xmlns:r="http://schemas.openxmlformats.org/officeDocument/2006/relationships" r:embed="rId2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4763" y="61333276"/>
          <a:ext cx="386149" cy="41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2368378</xdr:colOff>
      <xdr:row>100</xdr:row>
      <xdr:rowOff>12871</xdr:rowOff>
    </xdr:from>
    <xdr:to>
      <xdr:col>2</xdr:col>
      <xdr:colOff>2924432</xdr:colOff>
      <xdr:row>100</xdr:row>
      <xdr:rowOff>399020</xdr:rowOff>
    </xdr:to>
    <xdr:pic>
      <xdr:nvPicPr>
        <xdr:cNvPr id="271" name="Рисунок 270"/>
        <xdr:cNvPicPr>
          <a:picLocks noChangeAspect="1" noChangeArrowheads="1"/>
        </xdr:cNvPicPr>
      </xdr:nvPicPr>
      <xdr:blipFill>
        <a:blip xmlns:r="http://schemas.openxmlformats.org/officeDocument/2006/relationships" r:embed="rId2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6148" y="62182803"/>
          <a:ext cx="556054" cy="38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2355506</xdr:colOff>
      <xdr:row>101</xdr:row>
      <xdr:rowOff>0</xdr:rowOff>
    </xdr:from>
    <xdr:to>
      <xdr:col>2</xdr:col>
      <xdr:colOff>2829181</xdr:colOff>
      <xdr:row>101</xdr:row>
      <xdr:rowOff>411891</xdr:rowOff>
    </xdr:to>
    <xdr:pic>
      <xdr:nvPicPr>
        <xdr:cNvPr id="272" name="Рисунок 271"/>
        <xdr:cNvPicPr>
          <a:picLocks noChangeAspect="1" noChangeArrowheads="1"/>
        </xdr:cNvPicPr>
      </xdr:nvPicPr>
      <xdr:blipFill>
        <a:blip xmlns:r="http://schemas.openxmlformats.org/officeDocument/2006/relationships" r:embed="rId2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276" y="62594696"/>
          <a:ext cx="473675" cy="411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2368377</xdr:colOff>
      <xdr:row>102</xdr:row>
      <xdr:rowOff>51486</xdr:rowOff>
    </xdr:from>
    <xdr:to>
      <xdr:col>2</xdr:col>
      <xdr:colOff>2905896</xdr:colOff>
      <xdr:row>102</xdr:row>
      <xdr:rowOff>424763</xdr:rowOff>
    </xdr:to>
    <xdr:pic>
      <xdr:nvPicPr>
        <xdr:cNvPr id="273" name="Рисунок 272"/>
        <xdr:cNvPicPr>
          <a:picLocks noChangeAspect="1" noChangeArrowheads="1"/>
        </xdr:cNvPicPr>
      </xdr:nvPicPr>
      <xdr:blipFill>
        <a:blip xmlns:r="http://schemas.openxmlformats.org/officeDocument/2006/relationships" r:embed="rId2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6147" y="63070945"/>
          <a:ext cx="537519" cy="373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669325</xdr:colOff>
      <xdr:row>218</xdr:row>
      <xdr:rowOff>12871</xdr:rowOff>
    </xdr:from>
    <xdr:to>
      <xdr:col>2</xdr:col>
      <xdr:colOff>4731125</xdr:colOff>
      <xdr:row>218</xdr:row>
      <xdr:rowOff>450506</xdr:rowOff>
    </xdr:to>
    <xdr:pic>
      <xdr:nvPicPr>
        <xdr:cNvPr id="282" name="Рисунок 281"/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7095" y="136233243"/>
          <a:ext cx="4061800" cy="43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669324</xdr:colOff>
      <xdr:row>218</xdr:row>
      <xdr:rowOff>489121</xdr:rowOff>
    </xdr:from>
    <xdr:to>
      <xdr:col>2</xdr:col>
      <xdr:colOff>4422606</xdr:colOff>
      <xdr:row>218</xdr:row>
      <xdr:rowOff>888141</xdr:rowOff>
    </xdr:to>
    <xdr:pic>
      <xdr:nvPicPr>
        <xdr:cNvPr id="283" name="Рисунок 282"/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7094" y="136709493"/>
          <a:ext cx="3753282" cy="399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51486</xdr:colOff>
      <xdr:row>218</xdr:row>
      <xdr:rowOff>913884</xdr:rowOff>
    </xdr:from>
    <xdr:to>
      <xdr:col>2</xdr:col>
      <xdr:colOff>5135777</xdr:colOff>
      <xdr:row>218</xdr:row>
      <xdr:rowOff>1248545</xdr:rowOff>
    </xdr:to>
    <xdr:pic>
      <xdr:nvPicPr>
        <xdr:cNvPr id="284" name="Рисунок 283"/>
        <xdr:cNvPicPr>
          <a:picLocks noChangeAspect="1" noChangeArrowheads="1"/>
        </xdr:cNvPicPr>
      </xdr:nvPicPr>
      <xdr:blipFill>
        <a:blip xmlns:r="http://schemas.openxmlformats.org/officeDocument/2006/relationships" r:embed="rId2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256" y="137134256"/>
          <a:ext cx="5084291" cy="334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617838</xdr:colOff>
      <xdr:row>218</xdr:row>
      <xdr:rowOff>1364392</xdr:rowOff>
    </xdr:from>
    <xdr:to>
      <xdr:col>2</xdr:col>
      <xdr:colOff>4749797</xdr:colOff>
      <xdr:row>218</xdr:row>
      <xdr:rowOff>1797909</xdr:rowOff>
    </xdr:to>
    <xdr:pic>
      <xdr:nvPicPr>
        <xdr:cNvPr id="285" name="Рисунок 284"/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5608" y="137584764"/>
          <a:ext cx="4131959" cy="43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617837</xdr:colOff>
      <xdr:row>218</xdr:row>
      <xdr:rowOff>1840642</xdr:rowOff>
    </xdr:from>
    <xdr:to>
      <xdr:col>2</xdr:col>
      <xdr:colOff>4776882</xdr:colOff>
      <xdr:row>218</xdr:row>
      <xdr:rowOff>2274158</xdr:rowOff>
    </xdr:to>
    <xdr:pic>
      <xdr:nvPicPr>
        <xdr:cNvPr id="286" name="Рисунок 285"/>
        <xdr:cNvPicPr>
          <a:picLocks noChangeAspect="1" noChangeArrowheads="1"/>
        </xdr:cNvPicPr>
      </xdr:nvPicPr>
      <xdr:blipFill>
        <a:blip xmlns:r="http://schemas.openxmlformats.org/officeDocument/2006/relationships" r:embed="rId2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5607" y="138061014"/>
          <a:ext cx="4159045" cy="433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1711927</xdr:colOff>
      <xdr:row>251</xdr:row>
      <xdr:rowOff>772297</xdr:rowOff>
    </xdr:from>
    <xdr:to>
      <xdr:col>2</xdr:col>
      <xdr:colOff>3694157</xdr:colOff>
      <xdr:row>253</xdr:row>
      <xdr:rowOff>46347</xdr:rowOff>
    </xdr:to>
    <xdr:pic>
      <xdr:nvPicPr>
        <xdr:cNvPr id="287" name="Рисунок 286"/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9697" y="156634763"/>
          <a:ext cx="1982230" cy="4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2059457</xdr:colOff>
      <xdr:row>260</xdr:row>
      <xdr:rowOff>553480</xdr:rowOff>
    </xdr:from>
    <xdr:to>
      <xdr:col>2</xdr:col>
      <xdr:colOff>3366424</xdr:colOff>
      <xdr:row>261</xdr:row>
      <xdr:rowOff>373278</xdr:rowOff>
    </xdr:to>
    <xdr:pic>
      <xdr:nvPicPr>
        <xdr:cNvPr id="288" name="Рисунок 287"/>
        <xdr:cNvPicPr>
          <a:picLocks noChangeAspect="1" noChangeArrowheads="1"/>
        </xdr:cNvPicPr>
      </xdr:nvPicPr>
      <xdr:blipFill>
        <a:blip xmlns:r="http://schemas.openxmlformats.org/officeDocument/2006/relationships" r:embed="rId2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7227" y="161435879"/>
          <a:ext cx="1306967" cy="42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1943616</xdr:colOff>
      <xdr:row>23</xdr:row>
      <xdr:rowOff>12576</xdr:rowOff>
    </xdr:from>
    <xdr:to>
      <xdr:col>2</xdr:col>
      <xdr:colOff>3333751</xdr:colOff>
      <xdr:row>23</xdr:row>
      <xdr:rowOff>411892</xdr:rowOff>
    </xdr:to>
    <xdr:pic>
      <xdr:nvPicPr>
        <xdr:cNvPr id="289" name="Рисунок 288"/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386" y="12665380"/>
          <a:ext cx="1390135" cy="39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1943613</xdr:colOff>
      <xdr:row>24</xdr:row>
      <xdr:rowOff>38614</xdr:rowOff>
    </xdr:from>
    <xdr:to>
      <xdr:col>2</xdr:col>
      <xdr:colOff>3358514</xdr:colOff>
      <xdr:row>24</xdr:row>
      <xdr:rowOff>415237</xdr:rowOff>
    </xdr:to>
    <xdr:pic>
      <xdr:nvPicPr>
        <xdr:cNvPr id="301" name="Рисунок 300"/>
        <xdr:cNvPicPr>
          <a:picLocks noChangeAspect="1" noChangeArrowheads="1"/>
        </xdr:cNvPicPr>
      </xdr:nvPicPr>
      <xdr:blipFill>
        <a:blip xmlns:r="http://schemas.openxmlformats.org/officeDocument/2006/relationships" r:embed="rId2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383" y="13116182"/>
          <a:ext cx="1414901" cy="376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1956487</xdr:colOff>
      <xdr:row>25</xdr:row>
      <xdr:rowOff>12871</xdr:rowOff>
    </xdr:from>
    <xdr:to>
      <xdr:col>2</xdr:col>
      <xdr:colOff>3398109</xdr:colOff>
      <xdr:row>26</xdr:row>
      <xdr:rowOff>-1</xdr:rowOff>
    </xdr:to>
    <xdr:pic>
      <xdr:nvPicPr>
        <xdr:cNvPr id="302" name="Рисунок 301"/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257" y="13515202"/>
          <a:ext cx="1441622" cy="411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2381249</xdr:colOff>
      <xdr:row>104</xdr:row>
      <xdr:rowOff>0</xdr:rowOff>
    </xdr:from>
    <xdr:to>
      <xdr:col>2</xdr:col>
      <xdr:colOff>2932890</xdr:colOff>
      <xdr:row>104</xdr:row>
      <xdr:rowOff>386149</xdr:rowOff>
    </xdr:to>
    <xdr:pic>
      <xdr:nvPicPr>
        <xdr:cNvPr id="303" name="Рисунок 302"/>
        <xdr:cNvPicPr>
          <a:picLocks noChangeAspect="1" noChangeArrowheads="1"/>
        </xdr:cNvPicPr>
      </xdr:nvPicPr>
      <xdr:blipFill>
        <a:blip xmlns:r="http://schemas.openxmlformats.org/officeDocument/2006/relationships" r:embed="rId2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9019" y="64049189"/>
          <a:ext cx="551641" cy="38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2265404</xdr:colOff>
      <xdr:row>167</xdr:row>
      <xdr:rowOff>-1</xdr:rowOff>
    </xdr:from>
    <xdr:to>
      <xdr:col>2</xdr:col>
      <xdr:colOff>2897187</xdr:colOff>
      <xdr:row>168</xdr:row>
      <xdr:rowOff>0</xdr:rowOff>
    </xdr:to>
    <xdr:pic>
      <xdr:nvPicPr>
        <xdr:cNvPr id="306" name="Рисунок 305"/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3174" y="110399898"/>
          <a:ext cx="631783" cy="39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2432736</xdr:colOff>
      <xdr:row>282</xdr:row>
      <xdr:rowOff>141588</xdr:rowOff>
    </xdr:from>
    <xdr:to>
      <xdr:col>2</xdr:col>
      <xdr:colOff>2815667</xdr:colOff>
      <xdr:row>282</xdr:row>
      <xdr:rowOff>579223</xdr:rowOff>
    </xdr:to>
    <xdr:pic>
      <xdr:nvPicPr>
        <xdr:cNvPr id="307" name="Рисунок 306"/>
        <xdr:cNvPicPr>
          <a:picLocks noChangeAspect="1" noChangeArrowheads="1"/>
        </xdr:cNvPicPr>
      </xdr:nvPicPr>
      <xdr:blipFill>
        <a:blip xmlns:r="http://schemas.openxmlformats.org/officeDocument/2006/relationships" r:embed="rId2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0506" y="173805507"/>
          <a:ext cx="382931" cy="437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2329764</xdr:colOff>
      <xdr:row>16</xdr:row>
      <xdr:rowOff>321792</xdr:rowOff>
    </xdr:from>
    <xdr:to>
      <xdr:col>2</xdr:col>
      <xdr:colOff>3050574</xdr:colOff>
      <xdr:row>16</xdr:row>
      <xdr:rowOff>733682</xdr:rowOff>
    </xdr:to>
    <xdr:pic>
      <xdr:nvPicPr>
        <xdr:cNvPr id="308" name="Рисунок 307"/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7534" y="10541860"/>
          <a:ext cx="720810" cy="411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2316890</xdr:colOff>
      <xdr:row>17</xdr:row>
      <xdr:rowOff>205945</xdr:rowOff>
    </xdr:from>
    <xdr:to>
      <xdr:col>2</xdr:col>
      <xdr:colOff>2908987</xdr:colOff>
      <xdr:row>17</xdr:row>
      <xdr:rowOff>650018</xdr:rowOff>
    </xdr:to>
    <xdr:pic>
      <xdr:nvPicPr>
        <xdr:cNvPr id="309" name="Рисунок 308"/>
        <xdr:cNvPicPr>
          <a:picLocks noChangeAspect="1" noChangeArrowheads="1"/>
        </xdr:cNvPicPr>
      </xdr:nvPicPr>
      <xdr:blipFill>
        <a:blip xmlns:r="http://schemas.openxmlformats.org/officeDocument/2006/relationships" r:embed="rId2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4660" y="11429999"/>
          <a:ext cx="592097" cy="444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2342636</xdr:colOff>
      <xdr:row>19</xdr:row>
      <xdr:rowOff>270304</xdr:rowOff>
    </xdr:from>
    <xdr:to>
      <xdr:col>2</xdr:col>
      <xdr:colOff>3011960</xdr:colOff>
      <xdr:row>19</xdr:row>
      <xdr:rowOff>627276</xdr:rowOff>
    </xdr:to>
    <xdr:pic>
      <xdr:nvPicPr>
        <xdr:cNvPr id="310" name="Рисунок 309"/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0406" y="12292399"/>
          <a:ext cx="669324" cy="356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2381249</xdr:colOff>
      <xdr:row>20</xdr:row>
      <xdr:rowOff>167332</xdr:rowOff>
    </xdr:from>
    <xdr:to>
      <xdr:col>2</xdr:col>
      <xdr:colOff>2960474</xdr:colOff>
      <xdr:row>20</xdr:row>
      <xdr:rowOff>601751</xdr:rowOff>
    </xdr:to>
    <xdr:pic>
      <xdr:nvPicPr>
        <xdr:cNvPr id="311" name="Рисунок 310"/>
        <xdr:cNvPicPr>
          <a:picLocks noChangeAspect="1" noChangeArrowheads="1"/>
        </xdr:cNvPicPr>
      </xdr:nvPicPr>
      <xdr:blipFill>
        <a:blip xmlns:r="http://schemas.openxmlformats.org/officeDocument/2006/relationships" r:embed="rId2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9019" y="13193413"/>
          <a:ext cx="579225" cy="434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5"/>
  <sheetViews>
    <sheetView tabSelected="1" zoomScale="74" zoomScaleNormal="74" workbookViewId="0">
      <pane xSplit="1" ySplit="1" topLeftCell="B295" activePane="bottomRight" state="frozen"/>
      <selection pane="topRight" activeCell="B1" sqref="B1"/>
      <selection pane="bottomLeft" activeCell="A2" sqref="A2"/>
      <selection pane="bottomRight" activeCell="D320" sqref="D320"/>
    </sheetView>
  </sheetViews>
  <sheetFormatPr defaultRowHeight="15.75" x14ac:dyDescent="0.25"/>
  <cols>
    <col min="1" max="1" width="10.140625" style="7" bestFit="1" customWidth="1"/>
    <col min="2" max="2" width="74.28515625" style="10" customWidth="1"/>
    <col min="3" max="3" width="77.85546875" style="2" customWidth="1"/>
    <col min="4" max="4" width="20" style="12" customWidth="1"/>
    <col min="5" max="5" width="10" style="12" bestFit="1" customWidth="1"/>
    <col min="6" max="6" width="11.7109375" style="12" bestFit="1" customWidth="1"/>
    <col min="7" max="7" width="17.7109375" style="12" customWidth="1"/>
    <col min="8" max="8" width="12.28515625" style="12" customWidth="1"/>
    <col min="9" max="9" width="9.42578125" style="12" bestFit="1" customWidth="1"/>
    <col min="10" max="10" width="23.5703125" style="12" customWidth="1"/>
    <col min="11" max="16384" width="9.140625" style="1"/>
  </cols>
  <sheetData>
    <row r="1" spans="1:10" ht="31.5" x14ac:dyDescent="0.25">
      <c r="A1" s="8" t="s">
        <v>0</v>
      </c>
      <c r="B1" s="8" t="s">
        <v>1</v>
      </c>
      <c r="C1" s="8" t="s">
        <v>2</v>
      </c>
      <c r="D1" s="11" t="s">
        <v>3</v>
      </c>
      <c r="E1" s="11" t="s">
        <v>4</v>
      </c>
      <c r="F1" s="11" t="s">
        <v>5</v>
      </c>
      <c r="G1" s="11" t="s">
        <v>7</v>
      </c>
      <c r="H1" s="11" t="s">
        <v>6</v>
      </c>
      <c r="I1" s="11" t="s">
        <v>8</v>
      </c>
      <c r="J1" s="11" t="s">
        <v>9</v>
      </c>
    </row>
    <row r="2" spans="1:10" x14ac:dyDescent="0.25">
      <c r="A2" s="15" t="s">
        <v>10</v>
      </c>
      <c r="B2" s="35" t="s">
        <v>69</v>
      </c>
      <c r="C2" s="36"/>
      <c r="D2" s="16"/>
      <c r="E2" s="16"/>
      <c r="F2" s="16"/>
      <c r="G2" s="16"/>
      <c r="H2" s="16"/>
      <c r="I2" s="16"/>
      <c r="J2" s="16"/>
    </row>
    <row r="3" spans="1:10" ht="42" customHeight="1" x14ac:dyDescent="0.25">
      <c r="A3" s="18" t="s">
        <v>11</v>
      </c>
      <c r="B3" s="31" t="s">
        <v>70</v>
      </c>
      <c r="C3" s="32"/>
      <c r="D3" s="19"/>
      <c r="E3" s="19"/>
      <c r="F3" s="19"/>
      <c r="G3" s="19"/>
      <c r="H3" s="19"/>
      <c r="I3" s="19"/>
      <c r="J3" s="19"/>
    </row>
    <row r="4" spans="1:10" ht="94.5" x14ac:dyDescent="0.25">
      <c r="A4" s="3" t="s">
        <v>12</v>
      </c>
      <c r="B4" s="5" t="s">
        <v>71</v>
      </c>
      <c r="C4" s="4"/>
      <c r="D4" s="27">
        <f>(D5/(D5+D6))*100</f>
        <v>100</v>
      </c>
      <c r="E4" s="27">
        <f t="shared" ref="E4:G4" si="0">(E5/(E5+E6))*100</f>
        <v>100</v>
      </c>
      <c r="F4" s="27">
        <f t="shared" si="0"/>
        <v>100</v>
      </c>
      <c r="G4" s="27">
        <f t="shared" si="0"/>
        <v>100</v>
      </c>
      <c r="H4" s="6" t="s">
        <v>350</v>
      </c>
      <c r="I4" s="6" t="s">
        <v>350</v>
      </c>
      <c r="J4" s="6"/>
    </row>
    <row r="5" spans="1:10" ht="31.5" x14ac:dyDescent="0.25">
      <c r="A5" s="3"/>
      <c r="B5" s="5" t="s">
        <v>72</v>
      </c>
      <c r="C5" s="4"/>
      <c r="D5" s="27">
        <f>E5+F5</f>
        <v>1613</v>
      </c>
      <c r="E5" s="29">
        <v>1240</v>
      </c>
      <c r="F5" s="29">
        <v>373</v>
      </c>
      <c r="G5" s="29">
        <v>17</v>
      </c>
      <c r="H5" s="6" t="s">
        <v>350</v>
      </c>
      <c r="I5" s="6" t="s">
        <v>350</v>
      </c>
      <c r="J5" s="6" t="s">
        <v>351</v>
      </c>
    </row>
    <row r="6" spans="1:10" ht="31.5" x14ac:dyDescent="0.25">
      <c r="A6" s="3"/>
      <c r="B6" s="5" t="s">
        <v>73</v>
      </c>
      <c r="C6" s="4"/>
      <c r="D6" s="27">
        <f>E6+F6</f>
        <v>0</v>
      </c>
      <c r="E6" s="29">
        <v>0</v>
      </c>
      <c r="F6" s="29">
        <v>0</v>
      </c>
      <c r="G6" s="29">
        <v>0</v>
      </c>
      <c r="H6" s="6" t="s">
        <v>350</v>
      </c>
      <c r="I6" s="6" t="s">
        <v>350</v>
      </c>
      <c r="J6" s="6" t="s">
        <v>352</v>
      </c>
    </row>
    <row r="7" spans="1:10" ht="94.5" x14ac:dyDescent="0.25">
      <c r="A7" s="3" t="s">
        <v>13</v>
      </c>
      <c r="B7" s="5" t="s">
        <v>74</v>
      </c>
      <c r="C7" s="4"/>
      <c r="D7" s="27">
        <f>(D8/(D9-D10))*100</f>
        <v>69.479695431472081</v>
      </c>
      <c r="E7" s="27">
        <f t="shared" ref="E7:G7" si="1">(E8/(E9-E10))*100</f>
        <v>70.061601642710471</v>
      </c>
      <c r="F7" s="27">
        <f t="shared" si="1"/>
        <v>67.503486750348671</v>
      </c>
      <c r="G7" s="27" t="e">
        <f t="shared" si="1"/>
        <v>#DIV/0!</v>
      </c>
      <c r="H7" s="6" t="s">
        <v>350</v>
      </c>
      <c r="I7" s="6" t="s">
        <v>350</v>
      </c>
      <c r="J7" s="6"/>
    </row>
    <row r="8" spans="1:10" ht="47.25" x14ac:dyDescent="0.25">
      <c r="A8" s="3"/>
      <c r="B8" s="5" t="s">
        <v>75</v>
      </c>
      <c r="C8" s="4"/>
      <c r="D8" s="27">
        <f>E8+F8</f>
        <v>2190</v>
      </c>
      <c r="E8" s="29">
        <v>1706</v>
      </c>
      <c r="F8" s="29">
        <v>484</v>
      </c>
      <c r="G8" s="29">
        <v>17</v>
      </c>
      <c r="H8" s="6" t="s">
        <v>350</v>
      </c>
      <c r="I8" s="6" t="s">
        <v>350</v>
      </c>
      <c r="J8" s="6" t="s">
        <v>351</v>
      </c>
    </row>
    <row r="9" spans="1:10" ht="63" x14ac:dyDescent="0.25">
      <c r="A9" s="3"/>
      <c r="B9" s="5" t="s">
        <v>353</v>
      </c>
      <c r="C9" s="23" t="s">
        <v>76</v>
      </c>
      <c r="D9" s="27">
        <f>E9+F9</f>
        <v>3152</v>
      </c>
      <c r="E9" s="29">
        <v>2435</v>
      </c>
      <c r="F9" s="29">
        <v>717</v>
      </c>
      <c r="G9" s="29">
        <v>0</v>
      </c>
      <c r="H9" s="6" t="s">
        <v>350</v>
      </c>
      <c r="I9" s="6" t="s">
        <v>350</v>
      </c>
      <c r="J9" s="6" t="s">
        <v>354</v>
      </c>
    </row>
    <row r="10" spans="1:10" ht="78.75" x14ac:dyDescent="0.25">
      <c r="A10" s="3"/>
      <c r="B10" s="5" t="s">
        <v>77</v>
      </c>
      <c r="C10" s="3"/>
      <c r="D10" s="27">
        <f>E10+F10</f>
        <v>0</v>
      </c>
      <c r="E10" s="29">
        <v>0</v>
      </c>
      <c r="F10" s="29">
        <v>0</v>
      </c>
      <c r="G10" s="29">
        <v>0</v>
      </c>
      <c r="H10" s="6" t="s">
        <v>350</v>
      </c>
      <c r="I10" s="6" t="s">
        <v>350</v>
      </c>
      <c r="J10" s="6" t="s">
        <v>355</v>
      </c>
    </row>
    <row r="11" spans="1:10" ht="47.25" x14ac:dyDescent="0.25">
      <c r="A11" s="3" t="s">
        <v>14</v>
      </c>
      <c r="B11" s="5" t="s">
        <v>78</v>
      </c>
      <c r="C11" s="4"/>
      <c r="D11" s="27">
        <f>(D12/D13)*100</f>
        <v>0</v>
      </c>
      <c r="E11" s="6" t="s">
        <v>350</v>
      </c>
      <c r="F11" s="6" t="s">
        <v>350</v>
      </c>
      <c r="G11" s="6" t="s">
        <v>350</v>
      </c>
      <c r="H11" s="6" t="s">
        <v>350</v>
      </c>
      <c r="I11" s="6" t="s">
        <v>350</v>
      </c>
      <c r="J11" s="6"/>
    </row>
    <row r="12" spans="1:10" ht="47.25" x14ac:dyDescent="0.25">
      <c r="A12" s="3"/>
      <c r="B12" s="5" t="s">
        <v>79</v>
      </c>
      <c r="C12" s="4"/>
      <c r="D12" s="29">
        <v>0</v>
      </c>
      <c r="E12" s="6" t="s">
        <v>350</v>
      </c>
      <c r="F12" s="6" t="s">
        <v>350</v>
      </c>
      <c r="G12" s="6" t="s">
        <v>350</v>
      </c>
      <c r="H12" s="6" t="s">
        <v>350</v>
      </c>
      <c r="I12" s="6" t="s">
        <v>350</v>
      </c>
      <c r="J12" s="6" t="s">
        <v>351</v>
      </c>
    </row>
    <row r="13" spans="1:10" ht="47.25" x14ac:dyDescent="0.25">
      <c r="A13" s="3"/>
      <c r="B13" s="5" t="s">
        <v>80</v>
      </c>
      <c r="C13" s="4"/>
      <c r="D13" s="29">
        <v>2207</v>
      </c>
      <c r="E13" s="6" t="s">
        <v>350</v>
      </c>
      <c r="F13" s="6" t="s">
        <v>350</v>
      </c>
      <c r="G13" s="6" t="s">
        <v>350</v>
      </c>
      <c r="H13" s="6" t="s">
        <v>350</v>
      </c>
      <c r="I13" s="6" t="s">
        <v>350</v>
      </c>
      <c r="J13" s="6" t="s">
        <v>351</v>
      </c>
    </row>
    <row r="14" spans="1:10" ht="42" customHeight="1" x14ac:dyDescent="0.25">
      <c r="A14" s="18" t="s">
        <v>15</v>
      </c>
      <c r="B14" s="31" t="s">
        <v>82</v>
      </c>
      <c r="C14" s="32"/>
      <c r="D14" s="19"/>
      <c r="E14" s="19"/>
      <c r="F14" s="19"/>
      <c r="G14" s="19"/>
      <c r="H14" s="19"/>
      <c r="I14" s="19"/>
      <c r="J14" s="19"/>
    </row>
    <row r="15" spans="1:10" ht="90" customHeight="1" x14ac:dyDescent="0.25">
      <c r="A15" s="3" t="s">
        <v>16</v>
      </c>
      <c r="B15" s="5" t="s">
        <v>83</v>
      </c>
      <c r="C15" s="4"/>
      <c r="D15" s="27">
        <f>(D16/D19)*1000</f>
        <v>786.63094218272693</v>
      </c>
      <c r="E15" s="6" t="s">
        <v>350</v>
      </c>
      <c r="F15" s="6" t="s">
        <v>350</v>
      </c>
      <c r="G15" s="27" t="e">
        <f>(G16/G19)*1000</f>
        <v>#DIV/0!</v>
      </c>
      <c r="H15" s="6" t="s">
        <v>350</v>
      </c>
      <c r="I15" s="6" t="s">
        <v>350</v>
      </c>
      <c r="J15" s="6"/>
    </row>
    <row r="16" spans="1:10" hidden="1" x14ac:dyDescent="0.25">
      <c r="A16" s="3"/>
      <c r="B16" s="5"/>
      <c r="C16" s="20" t="s">
        <v>356</v>
      </c>
      <c r="D16" s="17">
        <f>((D17/D18)/12)*1000</f>
        <v>31806445.485691253</v>
      </c>
      <c r="E16" s="6" t="s">
        <v>350</v>
      </c>
      <c r="F16" s="6" t="s">
        <v>350</v>
      </c>
      <c r="G16" s="17" t="e">
        <f>((G17/G18)/12)*1000</f>
        <v>#DIV/0!</v>
      </c>
      <c r="H16" s="6" t="s">
        <v>350</v>
      </c>
      <c r="I16" s="6" t="s">
        <v>350</v>
      </c>
      <c r="J16" s="6"/>
    </row>
    <row r="17" spans="1:10" ht="78.75" x14ac:dyDescent="0.25">
      <c r="A17" s="3"/>
      <c r="B17" s="5" t="s">
        <v>415</v>
      </c>
      <c r="C17" s="21"/>
      <c r="D17" s="29">
        <v>126258866</v>
      </c>
      <c r="E17" s="6" t="s">
        <v>350</v>
      </c>
      <c r="F17" s="6" t="s">
        <v>350</v>
      </c>
      <c r="G17" s="29">
        <v>0</v>
      </c>
      <c r="H17" s="6" t="s">
        <v>350</v>
      </c>
      <c r="I17" s="6" t="s">
        <v>350</v>
      </c>
      <c r="J17" s="6" t="s">
        <v>358</v>
      </c>
    </row>
    <row r="18" spans="1:10" ht="63" x14ac:dyDescent="0.25">
      <c r="A18" s="3"/>
      <c r="B18" s="5" t="s">
        <v>416</v>
      </c>
      <c r="C18" s="24"/>
      <c r="D18" s="29">
        <v>330.8</v>
      </c>
      <c r="E18" s="6" t="s">
        <v>350</v>
      </c>
      <c r="F18" s="6" t="s">
        <v>350</v>
      </c>
      <c r="G18" s="29">
        <v>0</v>
      </c>
      <c r="H18" s="6" t="s">
        <v>350</v>
      </c>
      <c r="I18" s="6" t="s">
        <v>350</v>
      </c>
      <c r="J18" s="6" t="s">
        <v>358</v>
      </c>
    </row>
    <row r="19" spans="1:10" hidden="1" x14ac:dyDescent="0.25">
      <c r="A19" s="3"/>
      <c r="B19" s="5"/>
      <c r="C19" s="20" t="s">
        <v>357</v>
      </c>
      <c r="D19" s="30">
        <f>((D20/D21)/12)*1000</f>
        <v>40433758.424802616</v>
      </c>
      <c r="E19" s="6" t="s">
        <v>350</v>
      </c>
      <c r="F19" s="6" t="s">
        <v>350</v>
      </c>
      <c r="G19" s="30" t="e">
        <f>((G20/G21)/12)*1000</f>
        <v>#DIV/0!</v>
      </c>
      <c r="H19" s="6" t="s">
        <v>350</v>
      </c>
      <c r="I19" s="6" t="s">
        <v>350</v>
      </c>
      <c r="J19" s="6"/>
    </row>
    <row r="20" spans="1:10" ht="78.75" x14ac:dyDescent="0.25">
      <c r="A20" s="3"/>
      <c r="B20" s="5" t="s">
        <v>417</v>
      </c>
      <c r="C20" s="14"/>
      <c r="D20" s="29">
        <v>167978006</v>
      </c>
      <c r="E20" s="6" t="s">
        <v>350</v>
      </c>
      <c r="F20" s="6" t="s">
        <v>350</v>
      </c>
      <c r="G20" s="29">
        <v>0</v>
      </c>
      <c r="H20" s="6" t="s">
        <v>350</v>
      </c>
      <c r="I20" s="6" t="s">
        <v>350</v>
      </c>
      <c r="J20" s="6" t="s">
        <v>358</v>
      </c>
    </row>
    <row r="21" spans="1:10" ht="78.75" x14ac:dyDescent="0.25">
      <c r="A21" s="3"/>
      <c r="B21" s="5" t="s">
        <v>84</v>
      </c>
      <c r="C21" s="14"/>
      <c r="D21" s="29">
        <v>346.2</v>
      </c>
      <c r="E21" s="6" t="s">
        <v>350</v>
      </c>
      <c r="F21" s="6" t="s">
        <v>350</v>
      </c>
      <c r="G21" s="29">
        <v>0</v>
      </c>
      <c r="H21" s="6" t="s">
        <v>350</v>
      </c>
      <c r="I21" s="6" t="s">
        <v>350</v>
      </c>
      <c r="J21" s="6" t="s">
        <v>358</v>
      </c>
    </row>
    <row r="22" spans="1:10" x14ac:dyDescent="0.25">
      <c r="A22" s="18" t="s">
        <v>18</v>
      </c>
      <c r="B22" s="31" t="s">
        <v>85</v>
      </c>
      <c r="C22" s="32"/>
      <c r="D22" s="19"/>
      <c r="E22" s="19"/>
      <c r="F22" s="19"/>
      <c r="G22" s="19"/>
      <c r="H22" s="19"/>
      <c r="I22" s="19"/>
      <c r="J22" s="19"/>
    </row>
    <row r="23" spans="1:10" ht="47.25" x14ac:dyDescent="0.25">
      <c r="A23" s="3" t="s">
        <v>17</v>
      </c>
      <c r="B23" s="5" t="s">
        <v>359</v>
      </c>
      <c r="C23" s="6" t="s">
        <v>350</v>
      </c>
      <c r="D23" s="6" t="s">
        <v>350</v>
      </c>
      <c r="E23" s="6" t="s">
        <v>350</v>
      </c>
      <c r="F23" s="6" t="s">
        <v>350</v>
      </c>
      <c r="G23" s="6" t="s">
        <v>350</v>
      </c>
      <c r="H23" s="6" t="s">
        <v>350</v>
      </c>
      <c r="I23" s="6" t="s">
        <v>350</v>
      </c>
      <c r="J23" s="6"/>
    </row>
    <row r="24" spans="1:10" ht="33" customHeight="1" x14ac:dyDescent="0.25">
      <c r="A24" s="3"/>
      <c r="B24" s="9" t="s">
        <v>86</v>
      </c>
      <c r="C24" s="4"/>
      <c r="D24" s="27">
        <f>(D27/D30)*100</f>
        <v>475</v>
      </c>
      <c r="E24" s="27">
        <f t="shared" ref="E24:G24" si="2">(E27/E30)*100</f>
        <v>100</v>
      </c>
      <c r="F24" s="27">
        <f t="shared" si="2"/>
        <v>1000</v>
      </c>
      <c r="G24" s="27" t="e">
        <f t="shared" si="2"/>
        <v>#DIV/0!</v>
      </c>
      <c r="H24" s="6" t="s">
        <v>350</v>
      </c>
      <c r="I24" s="6" t="s">
        <v>350</v>
      </c>
      <c r="J24" s="6"/>
    </row>
    <row r="25" spans="1:10" ht="33" customHeight="1" x14ac:dyDescent="0.25">
      <c r="A25" s="3"/>
      <c r="B25" s="9" t="s">
        <v>87</v>
      </c>
      <c r="C25" s="4"/>
      <c r="D25" s="27" t="e">
        <f t="shared" ref="D25:G26" si="3">(D28/D31)*100</f>
        <v>#DIV/0!</v>
      </c>
      <c r="E25" s="27" t="e">
        <f t="shared" si="3"/>
        <v>#DIV/0!</v>
      </c>
      <c r="F25" s="27" t="e">
        <f t="shared" si="3"/>
        <v>#DIV/0!</v>
      </c>
      <c r="G25" s="27" t="e">
        <f t="shared" si="3"/>
        <v>#DIV/0!</v>
      </c>
      <c r="H25" s="6" t="s">
        <v>350</v>
      </c>
      <c r="I25" s="6" t="s">
        <v>350</v>
      </c>
      <c r="J25" s="6"/>
    </row>
    <row r="26" spans="1:10" ht="33" customHeight="1" x14ac:dyDescent="0.25">
      <c r="A26" s="3"/>
      <c r="B26" s="9" t="s">
        <v>88</v>
      </c>
      <c r="C26" s="4"/>
      <c r="D26" s="27">
        <f t="shared" si="3"/>
        <v>210.20689655172413</v>
      </c>
      <c r="E26" s="27">
        <f t="shared" si="3"/>
        <v>133.30434782608697</v>
      </c>
      <c r="F26" s="27">
        <f t="shared" si="3"/>
        <v>58.333333333333336</v>
      </c>
      <c r="G26" s="27" t="e">
        <f t="shared" si="3"/>
        <v>#DIV/0!</v>
      </c>
      <c r="H26" s="6" t="s">
        <v>350</v>
      </c>
      <c r="I26" s="6" t="s">
        <v>350</v>
      </c>
      <c r="J26" s="6"/>
    </row>
    <row r="27" spans="1:10" ht="31.5" x14ac:dyDescent="0.25">
      <c r="A27" s="3"/>
      <c r="B27" s="5" t="s">
        <v>89</v>
      </c>
      <c r="C27" s="4"/>
      <c r="D27" s="27">
        <f>E27+F27</f>
        <v>114</v>
      </c>
      <c r="E27" s="29">
        <v>14</v>
      </c>
      <c r="F27" s="29">
        <v>100</v>
      </c>
      <c r="G27" s="29">
        <v>0</v>
      </c>
      <c r="H27" s="6" t="s">
        <v>350</v>
      </c>
      <c r="I27" s="6" t="s">
        <v>350</v>
      </c>
      <c r="J27" s="6" t="s">
        <v>351</v>
      </c>
    </row>
    <row r="28" spans="1:10" ht="47.25" x14ac:dyDescent="0.25">
      <c r="A28" s="3"/>
      <c r="B28" s="5" t="s">
        <v>90</v>
      </c>
      <c r="C28" s="4"/>
      <c r="D28" s="27">
        <f t="shared" ref="D28:D30" si="4">E28+F28</f>
        <v>24</v>
      </c>
      <c r="E28" s="29">
        <v>14</v>
      </c>
      <c r="F28" s="29">
        <v>10</v>
      </c>
      <c r="G28" s="29">
        <v>0</v>
      </c>
      <c r="H28" s="6" t="s">
        <v>350</v>
      </c>
      <c r="I28" s="6" t="s">
        <v>350</v>
      </c>
      <c r="J28" s="6" t="s">
        <v>351</v>
      </c>
    </row>
    <row r="29" spans="1:10" ht="31.5" x14ac:dyDescent="0.25">
      <c r="A29" s="3"/>
      <c r="B29" s="5" t="s">
        <v>91</v>
      </c>
      <c r="C29" s="4"/>
      <c r="D29" s="27">
        <f t="shared" si="4"/>
        <v>24</v>
      </c>
      <c r="E29" s="29">
        <v>14</v>
      </c>
      <c r="F29" s="29">
        <v>10</v>
      </c>
      <c r="G29" s="29">
        <v>0</v>
      </c>
      <c r="H29" s="6" t="s">
        <v>350</v>
      </c>
      <c r="I29" s="6" t="s">
        <v>350</v>
      </c>
      <c r="J29" s="6" t="s">
        <v>351</v>
      </c>
    </row>
    <row r="30" spans="1:10" ht="31.5" x14ac:dyDescent="0.25">
      <c r="A30" s="3"/>
      <c r="B30" s="5" t="s">
        <v>92</v>
      </c>
      <c r="C30" s="25" t="s">
        <v>93</v>
      </c>
      <c r="D30" s="27">
        <f t="shared" si="4"/>
        <v>24</v>
      </c>
      <c r="E30" s="29">
        <v>14</v>
      </c>
      <c r="F30" s="29">
        <v>10</v>
      </c>
      <c r="G30" s="29">
        <v>0</v>
      </c>
      <c r="H30" s="6" t="s">
        <v>350</v>
      </c>
      <c r="I30" s="6" t="s">
        <v>350</v>
      </c>
      <c r="J30" s="6" t="s">
        <v>351</v>
      </c>
    </row>
    <row r="31" spans="1:10" ht="19.5" customHeight="1" x14ac:dyDescent="0.25">
      <c r="A31" s="18" t="s">
        <v>19</v>
      </c>
      <c r="B31" s="31" t="s">
        <v>95</v>
      </c>
      <c r="C31" s="32"/>
      <c r="D31" s="19"/>
      <c r="E31" s="19"/>
      <c r="F31" s="19"/>
      <c r="G31" s="19"/>
      <c r="H31" s="19"/>
      <c r="I31" s="19"/>
      <c r="J31" s="19"/>
    </row>
    <row r="32" spans="1:10" ht="31.5" x14ac:dyDescent="0.25">
      <c r="A32" s="3" t="s">
        <v>20</v>
      </c>
      <c r="B32" s="5" t="s">
        <v>96</v>
      </c>
      <c r="C32" s="4"/>
      <c r="D32" s="27">
        <f>(D33/D34)*100</f>
        <v>11.41732283464567</v>
      </c>
      <c r="E32" s="27">
        <f t="shared" ref="E32:G32" si="5">(E33/E34)*100</f>
        <v>10.50228310502283</v>
      </c>
      <c r="F32" s="27">
        <f t="shared" si="5"/>
        <v>17.142857142857142</v>
      </c>
      <c r="G32" s="27" t="e">
        <f t="shared" si="5"/>
        <v>#DIV/0!</v>
      </c>
      <c r="H32" s="6" t="s">
        <v>350</v>
      </c>
      <c r="I32" s="6" t="s">
        <v>350</v>
      </c>
      <c r="J32" s="6"/>
    </row>
    <row r="33" spans="1:10" ht="47.25" x14ac:dyDescent="0.25">
      <c r="A33" s="3"/>
      <c r="B33" s="5" t="s">
        <v>97</v>
      </c>
      <c r="C33" s="4"/>
      <c r="D33" s="27">
        <f t="shared" ref="D33:D34" si="6">E33+F33</f>
        <v>29</v>
      </c>
      <c r="E33" s="29">
        <v>23</v>
      </c>
      <c r="F33" s="29">
        <v>6</v>
      </c>
      <c r="G33" s="29">
        <v>0</v>
      </c>
      <c r="H33" s="6" t="s">
        <v>350</v>
      </c>
      <c r="I33" s="6" t="s">
        <v>350</v>
      </c>
      <c r="J33" s="6" t="s">
        <v>351</v>
      </c>
    </row>
    <row r="34" spans="1:10" ht="47.25" x14ac:dyDescent="0.25">
      <c r="A34" s="3"/>
      <c r="B34" s="5" t="s">
        <v>75</v>
      </c>
      <c r="C34" s="22" t="s">
        <v>81</v>
      </c>
      <c r="D34" s="27">
        <f t="shared" si="6"/>
        <v>254</v>
      </c>
      <c r="E34" s="29">
        <v>219</v>
      </c>
      <c r="F34" s="29">
        <v>35</v>
      </c>
      <c r="G34" s="29">
        <v>0</v>
      </c>
      <c r="H34" s="6" t="s">
        <v>350</v>
      </c>
      <c r="I34" s="6" t="s">
        <v>350</v>
      </c>
      <c r="J34" s="6" t="s">
        <v>351</v>
      </c>
    </row>
    <row r="35" spans="1:10" ht="37.5" customHeight="1" x14ac:dyDescent="0.25">
      <c r="A35" s="18" t="s">
        <v>21</v>
      </c>
      <c r="B35" s="31" t="s">
        <v>98</v>
      </c>
      <c r="C35" s="32"/>
      <c r="D35" s="19"/>
      <c r="E35" s="19"/>
      <c r="F35" s="19"/>
      <c r="G35" s="19"/>
      <c r="H35" s="19"/>
      <c r="I35" s="19"/>
      <c r="J35" s="19"/>
    </row>
    <row r="36" spans="1:10" ht="33" customHeight="1" x14ac:dyDescent="0.25">
      <c r="A36" s="3" t="s">
        <v>22</v>
      </c>
      <c r="B36" s="5" t="s">
        <v>99</v>
      </c>
      <c r="C36" s="4"/>
      <c r="D36" s="27">
        <f>(D37/D38)*100</f>
        <v>104.34782608695652</v>
      </c>
      <c r="E36" s="27">
        <f t="shared" ref="E36:G36" si="7">(E37/E38)*100</f>
        <v>107.69230769230769</v>
      </c>
      <c r="F36" s="27">
        <f t="shared" si="7"/>
        <v>100</v>
      </c>
      <c r="G36" s="27">
        <f t="shared" si="7"/>
        <v>100</v>
      </c>
      <c r="H36" s="6" t="s">
        <v>350</v>
      </c>
      <c r="I36" s="6" t="s">
        <v>350</v>
      </c>
      <c r="J36" s="6"/>
    </row>
    <row r="37" spans="1:10" ht="31.5" x14ac:dyDescent="0.25">
      <c r="A37" s="3"/>
      <c r="B37" s="5" t="s">
        <v>360</v>
      </c>
      <c r="C37" s="4"/>
      <c r="D37" s="27">
        <f t="shared" ref="D37:D38" si="8">E37+F37</f>
        <v>24</v>
      </c>
      <c r="E37" s="29">
        <v>14</v>
      </c>
      <c r="F37" s="29">
        <v>10</v>
      </c>
      <c r="G37" s="29">
        <v>1</v>
      </c>
      <c r="H37" s="6" t="s">
        <v>350</v>
      </c>
      <c r="I37" s="6" t="s">
        <v>350</v>
      </c>
      <c r="J37" s="6" t="s">
        <v>351</v>
      </c>
    </row>
    <row r="38" spans="1:10" ht="31.5" x14ac:dyDescent="0.25">
      <c r="A38" s="3"/>
      <c r="B38" s="5" t="s">
        <v>361</v>
      </c>
      <c r="C38" s="4"/>
      <c r="D38" s="27">
        <f t="shared" si="8"/>
        <v>23</v>
      </c>
      <c r="E38" s="29">
        <v>13</v>
      </c>
      <c r="F38" s="29">
        <v>10</v>
      </c>
      <c r="G38" s="29">
        <v>1</v>
      </c>
      <c r="H38" s="6" t="s">
        <v>350</v>
      </c>
      <c r="I38" s="6" t="s">
        <v>350</v>
      </c>
      <c r="J38" s="6" t="s">
        <v>351</v>
      </c>
    </row>
    <row r="39" spans="1:10" ht="34.5" customHeight="1" x14ac:dyDescent="0.25">
      <c r="A39" s="18" t="s">
        <v>23</v>
      </c>
      <c r="B39" s="31" t="s">
        <v>100</v>
      </c>
      <c r="C39" s="32"/>
      <c r="D39" s="19"/>
      <c r="E39" s="19"/>
      <c r="F39" s="19"/>
      <c r="G39" s="19"/>
      <c r="H39" s="19" t="s">
        <v>350</v>
      </c>
      <c r="I39" s="19" t="s">
        <v>350</v>
      </c>
      <c r="J39" s="19"/>
    </row>
    <row r="40" spans="1:10" ht="47.25" x14ac:dyDescent="0.25">
      <c r="A40" s="3" t="s">
        <v>24</v>
      </c>
      <c r="B40" s="5" t="s">
        <v>101</v>
      </c>
      <c r="C40" s="4"/>
      <c r="D40" s="27">
        <f>(D41/D42)*100</f>
        <v>0</v>
      </c>
      <c r="E40" s="27">
        <f t="shared" ref="E40:G40" si="9">(E41/E42)*100</f>
        <v>0</v>
      </c>
      <c r="F40" s="27">
        <f t="shared" si="9"/>
        <v>0</v>
      </c>
      <c r="G40" s="27" t="e">
        <f t="shared" si="9"/>
        <v>#DIV/0!</v>
      </c>
      <c r="H40" s="6" t="s">
        <v>350</v>
      </c>
      <c r="I40" s="6" t="s">
        <v>350</v>
      </c>
      <c r="J40" s="6"/>
    </row>
    <row r="41" spans="1:10" ht="47.25" x14ac:dyDescent="0.25">
      <c r="A41" s="3"/>
      <c r="B41" s="5" t="s">
        <v>102</v>
      </c>
      <c r="C41" s="4"/>
      <c r="D41" s="27">
        <f t="shared" ref="D41:D45" si="10">E41+F41</f>
        <v>0</v>
      </c>
      <c r="E41" s="29">
        <v>0</v>
      </c>
      <c r="F41" s="29">
        <v>0</v>
      </c>
      <c r="G41" s="29"/>
      <c r="H41" s="6" t="s">
        <v>350</v>
      </c>
      <c r="I41" s="6" t="s">
        <v>350</v>
      </c>
      <c r="J41" s="6" t="s">
        <v>351</v>
      </c>
    </row>
    <row r="42" spans="1:10" ht="31.5" x14ac:dyDescent="0.25">
      <c r="A42" s="3"/>
      <c r="B42" s="5" t="s">
        <v>92</v>
      </c>
      <c r="C42" s="23" t="s">
        <v>93</v>
      </c>
      <c r="D42" s="27">
        <f t="shared" si="10"/>
        <v>24</v>
      </c>
      <c r="E42" s="29">
        <v>14</v>
      </c>
      <c r="F42" s="29">
        <v>10</v>
      </c>
      <c r="G42" s="29"/>
      <c r="H42" s="6" t="s">
        <v>350</v>
      </c>
      <c r="I42" s="6" t="s">
        <v>350</v>
      </c>
      <c r="J42" s="6" t="s">
        <v>351</v>
      </c>
    </row>
    <row r="43" spans="1:10" ht="47.25" x14ac:dyDescent="0.25">
      <c r="A43" s="3" t="s">
        <v>25</v>
      </c>
      <c r="B43" s="5" t="s">
        <v>103</v>
      </c>
      <c r="C43" s="4"/>
      <c r="D43" s="27">
        <f>(D44/D45)*100</f>
        <v>4.1666666666666661</v>
      </c>
      <c r="E43" s="27">
        <f t="shared" ref="E43:G43" si="11">(E44/E45)*100</f>
        <v>7.1428571428571423</v>
      </c>
      <c r="F43" s="27">
        <f t="shared" si="11"/>
        <v>0</v>
      </c>
      <c r="G43" s="27" t="e">
        <f t="shared" si="11"/>
        <v>#DIV/0!</v>
      </c>
      <c r="H43" s="6" t="s">
        <v>350</v>
      </c>
      <c r="I43" s="6" t="s">
        <v>350</v>
      </c>
      <c r="J43" s="6"/>
    </row>
    <row r="44" spans="1:10" ht="31.5" x14ac:dyDescent="0.25">
      <c r="A44" s="3"/>
      <c r="B44" s="5" t="s">
        <v>104</v>
      </c>
      <c r="C44" s="4"/>
      <c r="D44" s="27">
        <f t="shared" si="10"/>
        <v>1</v>
      </c>
      <c r="E44" s="29">
        <v>1</v>
      </c>
      <c r="F44" s="29">
        <v>0</v>
      </c>
      <c r="G44" s="29"/>
      <c r="H44" s="6" t="s">
        <v>350</v>
      </c>
      <c r="I44" s="6" t="s">
        <v>350</v>
      </c>
      <c r="J44" s="6" t="s">
        <v>351</v>
      </c>
    </row>
    <row r="45" spans="1:10" ht="29.25" customHeight="1" x14ac:dyDescent="0.25">
      <c r="A45" s="3"/>
      <c r="B45" s="5" t="s">
        <v>94</v>
      </c>
      <c r="C45" s="25" t="s">
        <v>93</v>
      </c>
      <c r="D45" s="27">
        <f t="shared" si="10"/>
        <v>24</v>
      </c>
      <c r="E45" s="29">
        <v>14</v>
      </c>
      <c r="F45" s="29">
        <v>10</v>
      </c>
      <c r="G45" s="29"/>
      <c r="H45" s="6" t="s">
        <v>350</v>
      </c>
      <c r="I45" s="6" t="s">
        <v>350</v>
      </c>
      <c r="J45" s="6" t="s">
        <v>351</v>
      </c>
    </row>
    <row r="46" spans="1:10" x14ac:dyDescent="0.25">
      <c r="A46" s="15" t="s">
        <v>26</v>
      </c>
      <c r="B46" s="33" t="s">
        <v>105</v>
      </c>
      <c r="C46" s="34"/>
      <c r="D46" s="16"/>
      <c r="E46" s="16"/>
      <c r="F46" s="16"/>
      <c r="G46" s="16"/>
      <c r="H46" s="16" t="s">
        <v>350</v>
      </c>
      <c r="I46" s="16" t="s">
        <v>350</v>
      </c>
      <c r="J46" s="16"/>
    </row>
    <row r="47" spans="1:10" ht="54.75" customHeight="1" x14ac:dyDescent="0.25">
      <c r="A47" s="18" t="s">
        <v>27</v>
      </c>
      <c r="B47" s="31" t="s">
        <v>106</v>
      </c>
      <c r="C47" s="32"/>
      <c r="D47" s="19"/>
      <c r="E47" s="19"/>
      <c r="F47" s="19"/>
      <c r="G47" s="19"/>
      <c r="H47" s="19" t="s">
        <v>350</v>
      </c>
      <c r="I47" s="19" t="s">
        <v>350</v>
      </c>
      <c r="J47" s="19"/>
    </row>
    <row r="48" spans="1:10" ht="63" x14ac:dyDescent="0.25">
      <c r="A48" s="3" t="s">
        <v>28</v>
      </c>
      <c r="B48" s="5" t="s">
        <v>107</v>
      </c>
      <c r="C48" s="4"/>
      <c r="D48" s="27">
        <f>((D49+D50+D51+D52)/D53)*100</f>
        <v>84.394010294805796</v>
      </c>
      <c r="E48" s="6" t="s">
        <v>350</v>
      </c>
      <c r="F48" s="6" t="s">
        <v>350</v>
      </c>
      <c r="G48" s="6" t="s">
        <v>350</v>
      </c>
      <c r="H48" s="6" t="s">
        <v>350</v>
      </c>
      <c r="I48" s="6" t="s">
        <v>350</v>
      </c>
      <c r="J48" s="6"/>
    </row>
    <row r="49" spans="1:10" ht="63" x14ac:dyDescent="0.25">
      <c r="A49" s="3"/>
      <c r="B49" s="5" t="s">
        <v>108</v>
      </c>
      <c r="C49" s="4"/>
      <c r="D49" s="29">
        <v>3466</v>
      </c>
      <c r="E49" s="6" t="s">
        <v>350</v>
      </c>
      <c r="F49" s="6" t="s">
        <v>350</v>
      </c>
      <c r="G49" s="6" t="s">
        <v>350</v>
      </c>
      <c r="H49" s="6" t="s">
        <v>350</v>
      </c>
      <c r="I49" s="6" t="s">
        <v>350</v>
      </c>
      <c r="J49" s="6" t="s">
        <v>362</v>
      </c>
    </row>
    <row r="50" spans="1:10" ht="31.5" x14ac:dyDescent="0.25">
      <c r="A50" s="3"/>
      <c r="B50" s="5" t="s">
        <v>109</v>
      </c>
      <c r="C50" s="4"/>
      <c r="D50" s="29">
        <v>141</v>
      </c>
      <c r="E50" s="6" t="s">
        <v>350</v>
      </c>
      <c r="F50" s="6" t="s">
        <v>350</v>
      </c>
      <c r="G50" s="6" t="s">
        <v>350</v>
      </c>
      <c r="H50" s="6" t="s">
        <v>350</v>
      </c>
      <c r="I50" s="6" t="s">
        <v>350</v>
      </c>
      <c r="J50" s="6" t="s">
        <v>363</v>
      </c>
    </row>
    <row r="51" spans="1:10" ht="47.25" x14ac:dyDescent="0.25">
      <c r="A51" s="3"/>
      <c r="B51" s="5" t="s">
        <v>110</v>
      </c>
      <c r="C51" s="4"/>
      <c r="D51" s="29">
        <v>0</v>
      </c>
      <c r="E51" s="6" t="s">
        <v>350</v>
      </c>
      <c r="F51" s="6" t="s">
        <v>350</v>
      </c>
      <c r="G51" s="6" t="s">
        <v>350</v>
      </c>
      <c r="H51" s="6" t="s">
        <v>350</v>
      </c>
      <c r="I51" s="6" t="s">
        <v>350</v>
      </c>
      <c r="J51" s="6" t="s">
        <v>364</v>
      </c>
    </row>
    <row r="52" spans="1:10" ht="63" x14ac:dyDescent="0.25">
      <c r="A52" s="3"/>
      <c r="B52" s="5" t="s">
        <v>111</v>
      </c>
      <c r="C52" s="4"/>
      <c r="D52" s="29">
        <v>0</v>
      </c>
      <c r="E52" s="6" t="s">
        <v>350</v>
      </c>
      <c r="F52" s="6" t="s">
        <v>350</v>
      </c>
      <c r="G52" s="6" t="s">
        <v>350</v>
      </c>
      <c r="H52" s="6" t="s">
        <v>350</v>
      </c>
      <c r="I52" s="6" t="s">
        <v>350</v>
      </c>
      <c r="J52" s="6" t="s">
        <v>365</v>
      </c>
    </row>
    <row r="53" spans="1:10" ht="31.5" x14ac:dyDescent="0.25">
      <c r="A53" s="3"/>
      <c r="B53" s="5" t="s">
        <v>112</v>
      </c>
      <c r="C53" s="4"/>
      <c r="D53" s="29">
        <v>4274</v>
      </c>
      <c r="E53" s="6" t="s">
        <v>350</v>
      </c>
      <c r="F53" s="6" t="s">
        <v>350</v>
      </c>
      <c r="G53" s="6" t="s">
        <v>350</v>
      </c>
      <c r="H53" s="6" t="s">
        <v>350</v>
      </c>
      <c r="I53" s="6" t="s">
        <v>350</v>
      </c>
      <c r="J53" s="6" t="s">
        <v>354</v>
      </c>
    </row>
    <row r="54" spans="1:10" ht="63" x14ac:dyDescent="0.25">
      <c r="A54" s="3" t="s">
        <v>29</v>
      </c>
      <c r="B54" s="5" t="s">
        <v>113</v>
      </c>
      <c r="C54" s="4"/>
      <c r="D54" s="27">
        <f>(D55/D56)*100</f>
        <v>41.344489324870167</v>
      </c>
      <c r="E54" s="27">
        <f>(D55/D56)*100</f>
        <v>41.344489324870167</v>
      </c>
      <c r="F54" s="27">
        <f>(E55/E56)*100</f>
        <v>42.624194160030335</v>
      </c>
      <c r="G54" s="6" t="s">
        <v>350</v>
      </c>
      <c r="H54" s="6" t="s">
        <v>350</v>
      </c>
      <c r="I54" s="6" t="s">
        <v>350</v>
      </c>
      <c r="J54" s="6"/>
    </row>
    <row r="55" spans="1:10" ht="110.25" x14ac:dyDescent="0.25">
      <c r="A55" s="3"/>
      <c r="B55" s="5" t="s">
        <v>114</v>
      </c>
      <c r="C55" s="4"/>
      <c r="D55" s="27">
        <f>E55+F55</f>
        <v>1433</v>
      </c>
      <c r="E55" s="29">
        <v>1124</v>
      </c>
      <c r="F55" s="29">
        <v>309</v>
      </c>
      <c r="G55" s="6" t="s">
        <v>350</v>
      </c>
      <c r="H55" s="6" t="s">
        <v>350</v>
      </c>
      <c r="I55" s="6" t="s">
        <v>350</v>
      </c>
      <c r="J55" s="6"/>
    </row>
    <row r="56" spans="1:10" ht="63" x14ac:dyDescent="0.25">
      <c r="A56" s="3"/>
      <c r="B56" s="5" t="s">
        <v>115</v>
      </c>
      <c r="C56" s="23" t="s">
        <v>116</v>
      </c>
      <c r="D56" s="27">
        <f>E56+F56</f>
        <v>3466</v>
      </c>
      <c r="E56" s="29">
        <v>2637</v>
      </c>
      <c r="F56" s="29">
        <v>829</v>
      </c>
      <c r="G56" s="6" t="s">
        <v>350</v>
      </c>
      <c r="H56" s="6" t="s">
        <v>350</v>
      </c>
      <c r="I56" s="6" t="s">
        <v>350</v>
      </c>
      <c r="J56" s="6"/>
    </row>
    <row r="57" spans="1:10" ht="48" customHeight="1" x14ac:dyDescent="0.25">
      <c r="A57" s="18" t="s">
        <v>30</v>
      </c>
      <c r="B57" s="31" t="s">
        <v>117</v>
      </c>
      <c r="C57" s="32"/>
      <c r="D57" s="19"/>
      <c r="E57" s="19"/>
      <c r="F57" s="19"/>
      <c r="G57" s="19" t="s">
        <v>350</v>
      </c>
      <c r="H57" s="19" t="s">
        <v>350</v>
      </c>
      <c r="I57" s="19" t="s">
        <v>350</v>
      </c>
      <c r="J57" s="19"/>
    </row>
    <row r="58" spans="1:10" ht="47.25" x14ac:dyDescent="0.25">
      <c r="A58" s="3" t="s">
        <v>31</v>
      </c>
      <c r="B58" s="5" t="s">
        <v>118</v>
      </c>
      <c r="C58" s="4"/>
      <c r="D58" s="27">
        <f>((D59+D60)/D61)*100</f>
        <v>12.233121754183497</v>
      </c>
      <c r="E58" s="27">
        <f t="shared" ref="E58:F58" si="12">((E59+E60)/E61)*100</f>
        <v>16.07887751232461</v>
      </c>
      <c r="F58" s="27">
        <f t="shared" si="12"/>
        <v>0</v>
      </c>
      <c r="G58" s="6" t="s">
        <v>350</v>
      </c>
      <c r="H58" s="6" t="s">
        <v>350</v>
      </c>
      <c r="I58" s="6" t="s">
        <v>350</v>
      </c>
      <c r="J58" s="6"/>
    </row>
    <row r="59" spans="1:10" ht="94.5" x14ac:dyDescent="0.25">
      <c r="A59" s="3"/>
      <c r="B59" s="5" t="s">
        <v>119</v>
      </c>
      <c r="C59" s="4"/>
      <c r="D59" s="27">
        <f t="shared" ref="D59:D64" si="13">E59+F59</f>
        <v>424</v>
      </c>
      <c r="E59" s="29">
        <v>424</v>
      </c>
      <c r="F59" s="29">
        <v>0</v>
      </c>
      <c r="G59" s="6" t="s">
        <v>350</v>
      </c>
      <c r="H59" s="6" t="s">
        <v>350</v>
      </c>
      <c r="I59" s="6" t="s">
        <v>350</v>
      </c>
      <c r="J59" s="6" t="s">
        <v>362</v>
      </c>
    </row>
    <row r="60" spans="1:10" ht="94.5" x14ac:dyDescent="0.25">
      <c r="A60" s="3"/>
      <c r="B60" s="5" t="s">
        <v>120</v>
      </c>
      <c r="C60" s="4"/>
      <c r="D60" s="27">
        <f t="shared" si="13"/>
        <v>0</v>
      </c>
      <c r="E60" s="29">
        <v>0</v>
      </c>
      <c r="F60" s="29">
        <v>0</v>
      </c>
      <c r="G60" s="6" t="s">
        <v>350</v>
      </c>
      <c r="H60" s="6" t="s">
        <v>350</v>
      </c>
      <c r="I60" s="6" t="s">
        <v>350</v>
      </c>
      <c r="J60" s="6" t="s">
        <v>362</v>
      </c>
    </row>
    <row r="61" spans="1:10" ht="94.5" x14ac:dyDescent="0.25">
      <c r="A61" s="3"/>
      <c r="B61" s="5" t="s">
        <v>121</v>
      </c>
      <c r="C61" s="25" t="s">
        <v>116</v>
      </c>
      <c r="D61" s="27">
        <f t="shared" si="13"/>
        <v>3466</v>
      </c>
      <c r="E61" s="29">
        <v>2637</v>
      </c>
      <c r="F61" s="29">
        <v>829</v>
      </c>
      <c r="G61" s="6" t="s">
        <v>350</v>
      </c>
      <c r="H61" s="6" t="s">
        <v>350</v>
      </c>
      <c r="I61" s="6" t="s">
        <v>350</v>
      </c>
      <c r="J61" s="6" t="s">
        <v>362</v>
      </c>
    </row>
    <row r="62" spans="1:10" ht="47.25" x14ac:dyDescent="0.25">
      <c r="A62" s="3" t="s">
        <v>32</v>
      </c>
      <c r="B62" s="5" t="s">
        <v>122</v>
      </c>
      <c r="C62" s="4"/>
      <c r="D62" s="27">
        <f>(D63/D64)*100</f>
        <v>6.231967686093479</v>
      </c>
      <c r="E62" s="27">
        <f t="shared" ref="E62:F62" si="14">(E63/E64)*100</f>
        <v>7.9256731133864236</v>
      </c>
      <c r="F62" s="27">
        <f t="shared" si="14"/>
        <v>0.84439083232810619</v>
      </c>
      <c r="G62" s="6" t="s">
        <v>350</v>
      </c>
      <c r="H62" s="6" t="s">
        <v>350</v>
      </c>
      <c r="I62" s="6" t="s">
        <v>350</v>
      </c>
      <c r="J62" s="6"/>
    </row>
    <row r="63" spans="1:10" ht="94.5" x14ac:dyDescent="0.25">
      <c r="A63" s="3"/>
      <c r="B63" s="5" t="s">
        <v>123</v>
      </c>
      <c r="C63" s="23" t="s">
        <v>116</v>
      </c>
      <c r="D63" s="27">
        <f t="shared" si="13"/>
        <v>216</v>
      </c>
      <c r="E63" s="29">
        <v>209</v>
      </c>
      <c r="F63" s="29">
        <v>7</v>
      </c>
      <c r="G63" s="6" t="s">
        <v>350</v>
      </c>
      <c r="H63" s="6" t="s">
        <v>350</v>
      </c>
      <c r="I63" s="6" t="s">
        <v>350</v>
      </c>
      <c r="J63" s="6" t="s">
        <v>366</v>
      </c>
    </row>
    <row r="64" spans="1:10" ht="78.75" x14ac:dyDescent="0.25">
      <c r="A64" s="3"/>
      <c r="B64" s="5" t="s">
        <v>124</v>
      </c>
      <c r="C64" s="4"/>
      <c r="D64" s="27">
        <f t="shared" si="13"/>
        <v>3466</v>
      </c>
      <c r="E64" s="29">
        <v>2637</v>
      </c>
      <c r="F64" s="29">
        <v>829</v>
      </c>
      <c r="G64" s="6" t="s">
        <v>350</v>
      </c>
      <c r="H64" s="6" t="s">
        <v>350</v>
      </c>
      <c r="I64" s="6" t="s">
        <v>350</v>
      </c>
      <c r="J64" s="6" t="s">
        <v>362</v>
      </c>
    </row>
    <row r="65" spans="1:10" ht="57" customHeight="1" x14ac:dyDescent="0.25">
      <c r="A65" s="18" t="s">
        <v>33</v>
      </c>
      <c r="B65" s="31" t="s">
        <v>125</v>
      </c>
      <c r="C65" s="32"/>
      <c r="D65" s="19"/>
      <c r="E65" s="19"/>
      <c r="F65" s="19"/>
      <c r="G65" s="19" t="s">
        <v>350</v>
      </c>
      <c r="H65" s="19" t="s">
        <v>350</v>
      </c>
      <c r="I65" s="19" t="s">
        <v>350</v>
      </c>
      <c r="J65" s="19"/>
    </row>
    <row r="66" spans="1:10" ht="31.5" x14ac:dyDescent="0.25">
      <c r="A66" s="3" t="s">
        <v>34</v>
      </c>
      <c r="B66" s="5" t="s">
        <v>126</v>
      </c>
      <c r="C66" s="23" t="s">
        <v>127</v>
      </c>
      <c r="D66" s="27">
        <f>D67/D68</f>
        <v>9.3172043010752681</v>
      </c>
      <c r="E66" s="27">
        <f t="shared" ref="E66:F66" si="15">E67/E68</f>
        <v>10.987500000000001</v>
      </c>
      <c r="F66" s="27">
        <f t="shared" si="15"/>
        <v>6.2803030303030303</v>
      </c>
      <c r="G66" s="6" t="s">
        <v>350</v>
      </c>
      <c r="H66" s="6" t="s">
        <v>350</v>
      </c>
      <c r="I66" s="6" t="s">
        <v>350</v>
      </c>
      <c r="J66" s="6"/>
    </row>
    <row r="67" spans="1:10" ht="63" x14ac:dyDescent="0.25">
      <c r="A67" s="3"/>
      <c r="B67" s="5" t="s">
        <v>128</v>
      </c>
      <c r="C67" s="23" t="s">
        <v>116</v>
      </c>
      <c r="D67" s="27">
        <f>E67+F67</f>
        <v>3466</v>
      </c>
      <c r="E67" s="29">
        <v>2637</v>
      </c>
      <c r="F67" s="29">
        <v>829</v>
      </c>
      <c r="G67" s="6" t="s">
        <v>350</v>
      </c>
      <c r="H67" s="6" t="s">
        <v>350</v>
      </c>
      <c r="I67" s="6" t="s">
        <v>350</v>
      </c>
      <c r="J67" s="6" t="s">
        <v>362</v>
      </c>
    </row>
    <row r="68" spans="1:10" ht="78.75" x14ac:dyDescent="0.25">
      <c r="A68" s="3"/>
      <c r="B68" s="5" t="s">
        <v>129</v>
      </c>
      <c r="C68" s="23" t="s">
        <v>130</v>
      </c>
      <c r="D68" s="27">
        <f>E68+F68</f>
        <v>372</v>
      </c>
      <c r="E68" s="29">
        <v>240</v>
      </c>
      <c r="F68" s="29">
        <v>132</v>
      </c>
      <c r="G68" s="6" t="s">
        <v>350</v>
      </c>
      <c r="H68" s="6" t="s">
        <v>350</v>
      </c>
      <c r="I68" s="6" t="s">
        <v>350</v>
      </c>
      <c r="J68" s="6" t="s">
        <v>372</v>
      </c>
    </row>
    <row r="69" spans="1:10" ht="31.5" x14ac:dyDescent="0.25">
      <c r="A69" s="3" t="s">
        <v>35</v>
      </c>
      <c r="B69" s="5" t="s">
        <v>131</v>
      </c>
      <c r="C69" s="4"/>
      <c r="D69" s="27">
        <f>(D70/D71)*100</f>
        <v>30.792682926829269</v>
      </c>
      <c r="E69" s="27">
        <f t="shared" ref="E69:F69" si="16">(E70/E71)*100</f>
        <v>30.952380952380953</v>
      </c>
      <c r="F69" s="27">
        <f t="shared" si="16"/>
        <v>30.508474576271187</v>
      </c>
      <c r="G69" s="6" t="s">
        <v>350</v>
      </c>
      <c r="H69" s="6" t="s">
        <v>350</v>
      </c>
      <c r="I69" s="6" t="s">
        <v>350</v>
      </c>
      <c r="J69" s="6"/>
    </row>
    <row r="70" spans="1:10" ht="78.75" x14ac:dyDescent="0.25">
      <c r="A70" s="3"/>
      <c r="B70" s="5" t="s">
        <v>132</v>
      </c>
      <c r="C70" s="4"/>
      <c r="D70" s="27">
        <f t="shared" ref="D70:D71" si="17">E70+F70</f>
        <v>101</v>
      </c>
      <c r="E70" s="29">
        <v>65</v>
      </c>
      <c r="F70" s="29">
        <v>36</v>
      </c>
      <c r="G70" s="6" t="s">
        <v>350</v>
      </c>
      <c r="H70" s="6" t="s">
        <v>350</v>
      </c>
      <c r="I70" s="6" t="s">
        <v>350</v>
      </c>
      <c r="J70" s="6" t="s">
        <v>372</v>
      </c>
    </row>
    <row r="71" spans="1:10" ht="78.75" x14ac:dyDescent="0.25">
      <c r="A71" s="3"/>
      <c r="B71" s="5" t="s">
        <v>134</v>
      </c>
      <c r="C71" s="23" t="s">
        <v>133</v>
      </c>
      <c r="D71" s="27">
        <f t="shared" si="17"/>
        <v>328</v>
      </c>
      <c r="E71" s="29">
        <v>210</v>
      </c>
      <c r="F71" s="29">
        <v>118</v>
      </c>
      <c r="G71" s="6" t="s">
        <v>350</v>
      </c>
      <c r="H71" s="6" t="s">
        <v>350</v>
      </c>
      <c r="I71" s="6" t="s">
        <v>350</v>
      </c>
      <c r="J71" s="6" t="s">
        <v>372</v>
      </c>
    </row>
    <row r="72" spans="1:10" ht="114.75" customHeight="1" x14ac:dyDescent="0.25">
      <c r="A72" s="3" t="s">
        <v>36</v>
      </c>
      <c r="B72" s="5" t="s">
        <v>371</v>
      </c>
      <c r="C72" s="4"/>
      <c r="D72" s="6" t="s">
        <v>350</v>
      </c>
      <c r="E72" s="6" t="s">
        <v>350</v>
      </c>
      <c r="F72" s="6" t="s">
        <v>350</v>
      </c>
      <c r="G72" s="6" t="s">
        <v>350</v>
      </c>
      <c r="H72" s="6" t="s">
        <v>350</v>
      </c>
      <c r="I72" s="6" t="s">
        <v>350</v>
      </c>
      <c r="J72" s="6"/>
    </row>
    <row r="73" spans="1:10" ht="74.25" customHeight="1" x14ac:dyDescent="0.25">
      <c r="A73" s="3"/>
      <c r="B73" s="5" t="s">
        <v>367</v>
      </c>
      <c r="C73" s="14"/>
      <c r="D73" s="27">
        <f>(D74/D81)*100</f>
        <v>91995.263980712174</v>
      </c>
      <c r="E73" s="27">
        <f t="shared" ref="E73:F73" si="18">(E74/E81)*100</f>
        <v>83178.444647362892</v>
      </c>
      <c r="F73" s="27">
        <f t="shared" si="18"/>
        <v>94542.491010749058</v>
      </c>
      <c r="G73" s="6" t="s">
        <v>350</v>
      </c>
      <c r="H73" s="6" t="s">
        <v>350</v>
      </c>
      <c r="I73" s="6" t="s">
        <v>350</v>
      </c>
      <c r="J73" s="6"/>
    </row>
    <row r="74" spans="1:10" hidden="1" x14ac:dyDescent="0.25">
      <c r="A74" s="3"/>
      <c r="B74" s="5"/>
      <c r="C74" s="20" t="s">
        <v>368</v>
      </c>
      <c r="D74" s="17">
        <f>((D75/D76)/12)*1000</f>
        <v>40433758.424802616</v>
      </c>
      <c r="E74" s="17">
        <f t="shared" ref="E74:F74" si="19">((E75/E76)/12)*1000</f>
        <v>36558589.991408937</v>
      </c>
      <c r="F74" s="17">
        <f t="shared" si="19"/>
        <v>41553315.649044424</v>
      </c>
      <c r="G74" s="6" t="s">
        <v>350</v>
      </c>
      <c r="H74" s="6" t="s">
        <v>350</v>
      </c>
      <c r="I74" s="6" t="s">
        <v>350</v>
      </c>
      <c r="J74" s="6"/>
    </row>
    <row r="75" spans="1:10" ht="78.75" x14ac:dyDescent="0.25">
      <c r="A75" s="3"/>
      <c r="B75" s="5" t="s">
        <v>135</v>
      </c>
      <c r="C75" s="4"/>
      <c r="D75" s="27">
        <f>E75+F75</f>
        <v>167978006</v>
      </c>
      <c r="E75" s="29">
        <v>34043359</v>
      </c>
      <c r="F75" s="29">
        <v>133934647</v>
      </c>
      <c r="G75" s="6" t="s">
        <v>350</v>
      </c>
      <c r="H75" s="6" t="s">
        <v>350</v>
      </c>
      <c r="I75" s="6" t="s">
        <v>350</v>
      </c>
      <c r="J75" s="6" t="s">
        <v>358</v>
      </c>
    </row>
    <row r="76" spans="1:10" ht="78.75" x14ac:dyDescent="0.25">
      <c r="A76" s="3"/>
      <c r="B76" s="5" t="s">
        <v>84</v>
      </c>
      <c r="C76" s="4"/>
      <c r="D76" s="27">
        <f>E76+F76</f>
        <v>346.20000000000005</v>
      </c>
      <c r="E76" s="29">
        <v>77.599999999999994</v>
      </c>
      <c r="F76" s="29">
        <v>268.60000000000002</v>
      </c>
      <c r="G76" s="6" t="s">
        <v>350</v>
      </c>
      <c r="H76" s="6" t="s">
        <v>350</v>
      </c>
      <c r="I76" s="6" t="s">
        <v>350</v>
      </c>
      <c r="J76" s="6" t="s">
        <v>358</v>
      </c>
    </row>
    <row r="77" spans="1:10" ht="69" customHeight="1" x14ac:dyDescent="0.25">
      <c r="A77" s="3"/>
      <c r="B77" s="5" t="s">
        <v>370</v>
      </c>
      <c r="C77" s="14"/>
      <c r="D77" s="27">
        <f>(D78/D81)*100</f>
        <v>95831.189699578594</v>
      </c>
      <c r="E77" s="27">
        <f t="shared" ref="E77:F77" si="20">(E78/E81)*100</f>
        <v>86211.643581256154</v>
      </c>
      <c r="F77" s="27">
        <f t="shared" si="20"/>
        <v>98728.797709026665</v>
      </c>
      <c r="G77" s="6" t="s">
        <v>350</v>
      </c>
      <c r="H77" s="6" t="s">
        <v>350</v>
      </c>
      <c r="I77" s="6" t="s">
        <v>350</v>
      </c>
      <c r="J77" s="6"/>
    </row>
    <row r="78" spans="1:10" hidden="1" x14ac:dyDescent="0.25">
      <c r="A78" s="3"/>
      <c r="B78" s="5"/>
      <c r="C78" s="20" t="s">
        <v>369</v>
      </c>
      <c r="D78" s="27">
        <f>((D79/D80)/12)*1000</f>
        <v>42119724.496758781</v>
      </c>
      <c r="E78" s="17">
        <f t="shared" ref="E78:F78" si="21">((E79/E80)/12)*1000</f>
        <v>37891741.586833708</v>
      </c>
      <c r="F78" s="17">
        <f t="shared" si="21"/>
        <v>43393281.169071399</v>
      </c>
      <c r="G78" s="6" t="s">
        <v>350</v>
      </c>
      <c r="H78" s="6" t="s">
        <v>350</v>
      </c>
      <c r="I78" s="6" t="s">
        <v>350</v>
      </c>
      <c r="J78" s="6"/>
    </row>
    <row r="79" spans="1:10" ht="78.75" x14ac:dyDescent="0.25">
      <c r="A79" s="3"/>
      <c r="B79" s="5" t="s">
        <v>136</v>
      </c>
      <c r="C79" s="4"/>
      <c r="D79" s="27">
        <f t="shared" ref="D79:D80" si="22">E79+F79</f>
        <v>148143495</v>
      </c>
      <c r="E79" s="29">
        <v>30851456</v>
      </c>
      <c r="F79" s="29">
        <v>117292039</v>
      </c>
      <c r="G79" s="6" t="s">
        <v>350</v>
      </c>
      <c r="H79" s="6" t="s">
        <v>350</v>
      </c>
      <c r="I79" s="6" t="s">
        <v>350</v>
      </c>
      <c r="J79" s="6" t="s">
        <v>358</v>
      </c>
    </row>
    <row r="80" spans="1:10" ht="63" x14ac:dyDescent="0.25">
      <c r="A80" s="3"/>
      <c r="B80" s="5" t="s">
        <v>137</v>
      </c>
      <c r="C80" s="4"/>
      <c r="D80" s="27">
        <f t="shared" si="22"/>
        <v>293.10000000000002</v>
      </c>
      <c r="E80" s="29">
        <v>67.849999999999994</v>
      </c>
      <c r="F80" s="29">
        <v>225.25</v>
      </c>
      <c r="G80" s="6" t="s">
        <v>350</v>
      </c>
      <c r="H80" s="6" t="s">
        <v>350</v>
      </c>
      <c r="I80" s="6" t="s">
        <v>350</v>
      </c>
      <c r="J80" s="6" t="s">
        <v>358</v>
      </c>
    </row>
    <row r="81" spans="1:10" ht="47.25" x14ac:dyDescent="0.25">
      <c r="A81" s="3"/>
      <c r="B81" s="5" t="s">
        <v>138</v>
      </c>
      <c r="C81" s="4"/>
      <c r="D81" s="29">
        <v>43952</v>
      </c>
      <c r="E81" s="29">
        <v>43952</v>
      </c>
      <c r="F81" s="29">
        <v>43952</v>
      </c>
      <c r="G81" s="6" t="s">
        <v>350</v>
      </c>
      <c r="H81" s="6" t="s">
        <v>350</v>
      </c>
      <c r="I81" s="6" t="s">
        <v>350</v>
      </c>
      <c r="J81" s="6" t="s">
        <v>373</v>
      </c>
    </row>
    <row r="82" spans="1:10" ht="45" customHeight="1" x14ac:dyDescent="0.25">
      <c r="A82" s="18" t="s">
        <v>37</v>
      </c>
      <c r="B82" s="31" t="s">
        <v>139</v>
      </c>
      <c r="C82" s="32"/>
      <c r="D82" s="19"/>
      <c r="E82" s="19"/>
      <c r="F82" s="19"/>
      <c r="G82" s="19"/>
      <c r="H82" s="19"/>
      <c r="I82" s="19"/>
      <c r="J82" s="19"/>
    </row>
    <row r="83" spans="1:10" ht="46.5" customHeight="1" x14ac:dyDescent="0.25">
      <c r="A83" s="3" t="s">
        <v>38</v>
      </c>
      <c r="B83" s="5" t="s">
        <v>140</v>
      </c>
      <c r="C83" s="14"/>
      <c r="D83" s="27">
        <f>(D84+D85)/((D86-D87-D88)+(D89+0.1*D90))</f>
        <v>22.156343051601716</v>
      </c>
      <c r="E83" s="27">
        <f t="shared" ref="E83:F83" si="23">(E84+E85)/((E86-E87-E88)+(E89+0.1*E90))</f>
        <v>22.879529432894795</v>
      </c>
      <c r="F83" s="27">
        <f t="shared" si="23"/>
        <v>20.213510253317249</v>
      </c>
      <c r="G83" s="6" t="s">
        <v>350</v>
      </c>
      <c r="H83" s="6" t="s">
        <v>350</v>
      </c>
      <c r="I83" s="6" t="s">
        <v>350</v>
      </c>
      <c r="J83" s="6"/>
    </row>
    <row r="84" spans="1:10" ht="47.25" x14ac:dyDescent="0.25">
      <c r="A84" s="3"/>
      <c r="B84" s="5" t="s">
        <v>141</v>
      </c>
      <c r="C84" s="4"/>
      <c r="D84" s="27">
        <f t="shared" ref="D84:D90" si="24">E84+F84</f>
        <v>67038</v>
      </c>
      <c r="E84" s="29">
        <v>50281</v>
      </c>
      <c r="F84" s="29">
        <v>16757</v>
      </c>
      <c r="G84" s="6" t="s">
        <v>350</v>
      </c>
      <c r="H84" s="6" t="s">
        <v>350</v>
      </c>
      <c r="I84" s="6" t="s">
        <v>350</v>
      </c>
      <c r="J84" s="6" t="s">
        <v>374</v>
      </c>
    </row>
    <row r="85" spans="1:10" ht="31.5" x14ac:dyDescent="0.25">
      <c r="A85" s="3"/>
      <c r="B85" s="5" t="s">
        <v>142</v>
      </c>
      <c r="C85" s="4"/>
      <c r="D85" s="27">
        <f t="shared" si="24"/>
        <v>674</v>
      </c>
      <c r="E85" s="29">
        <v>674</v>
      </c>
      <c r="F85" s="29">
        <v>0</v>
      </c>
      <c r="G85" s="6" t="s">
        <v>350</v>
      </c>
      <c r="H85" s="6" t="s">
        <v>350</v>
      </c>
      <c r="I85" s="6" t="s">
        <v>350</v>
      </c>
      <c r="J85" s="6" t="s">
        <v>363</v>
      </c>
    </row>
    <row r="86" spans="1:10" ht="78.75" x14ac:dyDescent="0.25">
      <c r="A86" s="3"/>
      <c r="B86" s="5" t="s">
        <v>124</v>
      </c>
      <c r="C86" s="4"/>
      <c r="D86" s="27">
        <f t="shared" si="24"/>
        <v>3466</v>
      </c>
      <c r="E86" s="29">
        <v>2637</v>
      </c>
      <c r="F86" s="29">
        <v>829</v>
      </c>
      <c r="G86" s="6" t="s">
        <v>350</v>
      </c>
      <c r="H86" s="6" t="s">
        <v>350</v>
      </c>
      <c r="I86" s="6" t="s">
        <v>350</v>
      </c>
      <c r="J86" s="6" t="s">
        <v>362</v>
      </c>
    </row>
    <row r="87" spans="1:10" ht="94.5" x14ac:dyDescent="0.25">
      <c r="A87" s="3"/>
      <c r="B87" s="5" t="s">
        <v>143</v>
      </c>
      <c r="C87" s="4"/>
      <c r="D87" s="27">
        <f t="shared" si="24"/>
        <v>424</v>
      </c>
      <c r="E87" s="29">
        <v>424</v>
      </c>
      <c r="F87" s="29">
        <v>0</v>
      </c>
      <c r="G87" s="6" t="s">
        <v>350</v>
      </c>
      <c r="H87" s="6" t="s">
        <v>350</v>
      </c>
      <c r="I87" s="6" t="s">
        <v>350</v>
      </c>
      <c r="J87" s="6" t="s">
        <v>362</v>
      </c>
    </row>
    <row r="88" spans="1:10" ht="94.5" x14ac:dyDescent="0.25">
      <c r="A88" s="3"/>
      <c r="B88" s="5" t="s">
        <v>144</v>
      </c>
      <c r="C88" s="4"/>
      <c r="D88" s="27">
        <f t="shared" si="24"/>
        <v>0</v>
      </c>
      <c r="E88" s="29">
        <v>0</v>
      </c>
      <c r="F88" s="29">
        <v>0</v>
      </c>
      <c r="G88" s="6" t="s">
        <v>350</v>
      </c>
      <c r="H88" s="6" t="s">
        <v>350</v>
      </c>
      <c r="I88" s="6" t="s">
        <v>350</v>
      </c>
      <c r="J88" s="6" t="s">
        <v>362</v>
      </c>
    </row>
    <row r="89" spans="1:10" ht="47.25" x14ac:dyDescent="0.25">
      <c r="A89" s="3"/>
      <c r="B89" s="5" t="s">
        <v>145</v>
      </c>
      <c r="C89" s="4"/>
      <c r="D89" s="27">
        <f t="shared" si="24"/>
        <v>0</v>
      </c>
      <c r="E89" s="29">
        <v>0</v>
      </c>
      <c r="F89" s="29">
        <v>0</v>
      </c>
      <c r="G89" s="6" t="s">
        <v>350</v>
      </c>
      <c r="H89" s="6" t="s">
        <v>350</v>
      </c>
      <c r="I89" s="6" t="s">
        <v>350</v>
      </c>
      <c r="J89" s="6" t="s">
        <v>363</v>
      </c>
    </row>
    <row r="90" spans="1:10" ht="47.25" x14ac:dyDescent="0.25">
      <c r="A90" s="3"/>
      <c r="B90" s="5" t="s">
        <v>146</v>
      </c>
      <c r="C90" s="4"/>
      <c r="D90" s="27">
        <f t="shared" si="24"/>
        <v>141</v>
      </c>
      <c r="E90" s="29">
        <v>141</v>
      </c>
      <c r="F90" s="29">
        <v>0</v>
      </c>
      <c r="G90" s="6" t="s">
        <v>350</v>
      </c>
      <c r="H90" s="6" t="s">
        <v>350</v>
      </c>
      <c r="I90" s="6" t="s">
        <v>350</v>
      </c>
      <c r="J90" s="6" t="s">
        <v>363</v>
      </c>
    </row>
    <row r="91" spans="1:10" ht="47.25" x14ac:dyDescent="0.25">
      <c r="A91" s="3" t="s">
        <v>39</v>
      </c>
      <c r="B91" s="5" t="s">
        <v>147</v>
      </c>
      <c r="C91" s="26" t="s">
        <v>350</v>
      </c>
      <c r="D91" s="6" t="s">
        <v>350</v>
      </c>
      <c r="E91" s="6" t="s">
        <v>350</v>
      </c>
      <c r="F91" s="6" t="s">
        <v>350</v>
      </c>
      <c r="G91" s="6" t="s">
        <v>350</v>
      </c>
      <c r="H91" s="6" t="s">
        <v>350</v>
      </c>
      <c r="I91" s="6" t="s">
        <v>350</v>
      </c>
      <c r="J91" s="6"/>
    </row>
    <row r="92" spans="1:10" x14ac:dyDescent="0.25">
      <c r="A92" s="3"/>
      <c r="B92" s="5" t="s">
        <v>149</v>
      </c>
      <c r="C92" s="4"/>
      <c r="D92" s="6"/>
      <c r="E92" s="6"/>
      <c r="F92" s="6"/>
      <c r="G92" s="6"/>
      <c r="H92" s="6"/>
      <c r="I92" s="6"/>
      <c r="J92" s="6"/>
    </row>
    <row r="93" spans="1:10" ht="35.25" customHeight="1" x14ac:dyDescent="0.25">
      <c r="A93" s="3"/>
      <c r="B93" s="9" t="s">
        <v>148</v>
      </c>
      <c r="C93" s="4"/>
      <c r="D93" s="27">
        <f>(D97+D101)/(D104+D105)*100</f>
        <v>100</v>
      </c>
      <c r="E93" s="27">
        <f t="shared" ref="E93:F93" si="25">(E97+E101)/(E104+E105)*100</f>
        <v>100</v>
      </c>
      <c r="F93" s="27">
        <f t="shared" si="25"/>
        <v>100</v>
      </c>
      <c r="G93" s="6" t="s">
        <v>350</v>
      </c>
      <c r="H93" s="6" t="s">
        <v>350</v>
      </c>
      <c r="I93" s="6" t="s">
        <v>350</v>
      </c>
      <c r="J93" s="6"/>
    </row>
    <row r="94" spans="1:10" ht="35.25" customHeight="1" x14ac:dyDescent="0.25">
      <c r="A94" s="3"/>
      <c r="B94" s="9" t="s">
        <v>87</v>
      </c>
      <c r="C94" s="4"/>
      <c r="D94" s="27" t="e">
        <f t="shared" ref="D94:F94" si="26">(D98+D102)/(D105+D106)*100</f>
        <v>#VALUE!</v>
      </c>
      <c r="E94" s="27" t="e">
        <f t="shared" si="26"/>
        <v>#VALUE!</v>
      </c>
      <c r="F94" s="27" t="e">
        <f t="shared" si="26"/>
        <v>#VALUE!</v>
      </c>
      <c r="G94" s="6" t="s">
        <v>350</v>
      </c>
      <c r="H94" s="6" t="s">
        <v>350</v>
      </c>
      <c r="I94" s="6" t="s">
        <v>350</v>
      </c>
      <c r="J94" s="6"/>
    </row>
    <row r="95" spans="1:10" ht="35.25" customHeight="1" x14ac:dyDescent="0.25">
      <c r="A95" s="3"/>
      <c r="B95" s="9" t="s">
        <v>88</v>
      </c>
      <c r="C95" s="4"/>
      <c r="D95" s="27" t="e">
        <f t="shared" ref="D95:F95" si="27">(D99+D103)/(D106+D108)*100</f>
        <v>#VALUE!</v>
      </c>
      <c r="E95" s="27" t="e">
        <f t="shared" si="27"/>
        <v>#VALUE!</v>
      </c>
      <c r="F95" s="27" t="e">
        <f t="shared" si="27"/>
        <v>#VALUE!</v>
      </c>
      <c r="G95" s="6" t="s">
        <v>350</v>
      </c>
      <c r="H95" s="6" t="s">
        <v>350</v>
      </c>
      <c r="I95" s="6" t="s">
        <v>350</v>
      </c>
      <c r="J95" s="6"/>
    </row>
    <row r="96" spans="1:10" ht="40.5" customHeight="1" x14ac:dyDescent="0.25">
      <c r="A96" s="3"/>
      <c r="B96" s="37" t="s">
        <v>150</v>
      </c>
      <c r="C96" s="38"/>
      <c r="D96" s="6"/>
      <c r="E96" s="6"/>
      <c r="F96" s="6"/>
      <c r="G96" s="6" t="s">
        <v>350</v>
      </c>
      <c r="H96" s="6" t="s">
        <v>350</v>
      </c>
      <c r="I96" s="6" t="s">
        <v>350</v>
      </c>
      <c r="J96" s="6"/>
    </row>
    <row r="97" spans="1:10" ht="33" customHeight="1" x14ac:dyDescent="0.25">
      <c r="A97" s="3"/>
      <c r="B97" s="9" t="s">
        <v>148</v>
      </c>
      <c r="C97" s="14"/>
      <c r="D97" s="27">
        <f>E97+F97</f>
        <v>16</v>
      </c>
      <c r="E97" s="29">
        <v>8</v>
      </c>
      <c r="F97" s="29">
        <v>8</v>
      </c>
      <c r="G97" s="6" t="s">
        <v>350</v>
      </c>
      <c r="H97" s="6" t="s">
        <v>350</v>
      </c>
      <c r="I97" s="6" t="s">
        <v>350</v>
      </c>
      <c r="J97" s="6" t="s">
        <v>374</v>
      </c>
    </row>
    <row r="98" spans="1:10" ht="33" customHeight="1" x14ac:dyDescent="0.25">
      <c r="A98" s="3"/>
      <c r="B98" s="9" t="s">
        <v>87</v>
      </c>
      <c r="C98" s="14"/>
      <c r="D98" s="27">
        <f t="shared" ref="D98:D99" si="28">E98+F98</f>
        <v>16</v>
      </c>
      <c r="E98" s="29">
        <v>8</v>
      </c>
      <c r="F98" s="29">
        <v>8</v>
      </c>
      <c r="G98" s="6" t="s">
        <v>350</v>
      </c>
      <c r="H98" s="6" t="s">
        <v>350</v>
      </c>
      <c r="I98" s="6" t="s">
        <v>350</v>
      </c>
      <c r="J98" s="6" t="s">
        <v>374</v>
      </c>
    </row>
    <row r="99" spans="1:10" ht="33" customHeight="1" x14ac:dyDescent="0.25">
      <c r="A99" s="3"/>
      <c r="B99" s="9" t="s">
        <v>88</v>
      </c>
      <c r="C99" s="14"/>
      <c r="D99" s="27">
        <f t="shared" si="28"/>
        <v>16</v>
      </c>
      <c r="E99" s="29">
        <v>8</v>
      </c>
      <c r="F99" s="29">
        <v>8</v>
      </c>
      <c r="G99" s="6" t="s">
        <v>350</v>
      </c>
      <c r="H99" s="6" t="s">
        <v>350</v>
      </c>
      <c r="I99" s="6" t="s">
        <v>350</v>
      </c>
      <c r="J99" s="6" t="s">
        <v>374</v>
      </c>
    </row>
    <row r="100" spans="1:10" ht="33" customHeight="1" x14ac:dyDescent="0.25">
      <c r="A100" s="3"/>
      <c r="B100" s="37" t="s">
        <v>151</v>
      </c>
      <c r="C100" s="38"/>
      <c r="D100" s="6"/>
      <c r="E100" s="6"/>
      <c r="F100" s="6"/>
      <c r="G100" s="6" t="s">
        <v>350</v>
      </c>
      <c r="H100" s="6" t="s">
        <v>350</v>
      </c>
      <c r="I100" s="6" t="s">
        <v>350</v>
      </c>
      <c r="J100" s="6"/>
    </row>
    <row r="101" spans="1:10" ht="33" customHeight="1" x14ac:dyDescent="0.25">
      <c r="A101" s="3"/>
      <c r="B101" s="9" t="s">
        <v>148</v>
      </c>
      <c r="C101" s="14"/>
      <c r="D101" s="27">
        <f>E101+F101</f>
        <v>1</v>
      </c>
      <c r="E101" s="29">
        <v>1</v>
      </c>
      <c r="F101" s="29">
        <v>0</v>
      </c>
      <c r="G101" s="6" t="s">
        <v>350</v>
      </c>
      <c r="H101" s="6" t="s">
        <v>350</v>
      </c>
      <c r="I101" s="6" t="s">
        <v>350</v>
      </c>
      <c r="J101" s="6" t="s">
        <v>363</v>
      </c>
    </row>
    <row r="102" spans="1:10" ht="33" customHeight="1" x14ac:dyDescent="0.25">
      <c r="A102" s="3"/>
      <c r="B102" s="9" t="s">
        <v>87</v>
      </c>
      <c r="C102" s="14"/>
      <c r="D102" s="27">
        <f t="shared" ref="D102:D105" si="29">E102+F102</f>
        <v>1</v>
      </c>
      <c r="E102" s="29">
        <v>1</v>
      </c>
      <c r="F102" s="29">
        <v>0</v>
      </c>
      <c r="G102" s="6" t="s">
        <v>350</v>
      </c>
      <c r="H102" s="6" t="s">
        <v>350</v>
      </c>
      <c r="I102" s="6" t="s">
        <v>350</v>
      </c>
      <c r="J102" s="6" t="s">
        <v>363</v>
      </c>
    </row>
    <row r="103" spans="1:10" ht="33" customHeight="1" x14ac:dyDescent="0.25">
      <c r="A103" s="3"/>
      <c r="B103" s="9" t="s">
        <v>88</v>
      </c>
      <c r="C103" s="14"/>
      <c r="D103" s="27">
        <f t="shared" si="29"/>
        <v>1</v>
      </c>
      <c r="E103" s="29">
        <v>1</v>
      </c>
      <c r="F103" s="29">
        <v>0</v>
      </c>
      <c r="G103" s="6" t="s">
        <v>350</v>
      </c>
      <c r="H103" s="6" t="s">
        <v>350</v>
      </c>
      <c r="I103" s="6" t="s">
        <v>350</v>
      </c>
      <c r="J103" s="6" t="s">
        <v>363</v>
      </c>
    </row>
    <row r="104" spans="1:10" ht="47.25" x14ac:dyDescent="0.25">
      <c r="A104" s="3"/>
      <c r="B104" s="5" t="s">
        <v>152</v>
      </c>
      <c r="C104" s="4"/>
      <c r="D104" s="27">
        <f t="shared" si="29"/>
        <v>16</v>
      </c>
      <c r="E104" s="29">
        <v>8</v>
      </c>
      <c r="F104" s="29">
        <v>8</v>
      </c>
      <c r="G104" s="6" t="s">
        <v>350</v>
      </c>
      <c r="H104" s="6" t="s">
        <v>350</v>
      </c>
      <c r="I104" s="6" t="s">
        <v>350</v>
      </c>
      <c r="J104" s="6" t="s">
        <v>374</v>
      </c>
    </row>
    <row r="105" spans="1:10" ht="31.5" x14ac:dyDescent="0.25">
      <c r="A105" s="3"/>
      <c r="B105" s="5" t="s">
        <v>153</v>
      </c>
      <c r="C105" s="4"/>
      <c r="D105" s="27">
        <f t="shared" si="29"/>
        <v>1</v>
      </c>
      <c r="E105" s="29">
        <v>1</v>
      </c>
      <c r="F105" s="29">
        <v>0</v>
      </c>
      <c r="G105" s="6" t="s">
        <v>350</v>
      </c>
      <c r="H105" s="6" t="s">
        <v>350</v>
      </c>
      <c r="I105" s="6" t="s">
        <v>350</v>
      </c>
      <c r="J105" s="6" t="s">
        <v>363</v>
      </c>
    </row>
    <row r="106" spans="1:10" ht="31.5" x14ac:dyDescent="0.25">
      <c r="A106" s="3" t="s">
        <v>40</v>
      </c>
      <c r="B106" s="5" t="s">
        <v>376</v>
      </c>
      <c r="C106" s="4"/>
      <c r="D106" s="6" t="s">
        <v>350</v>
      </c>
      <c r="E106" s="6" t="s">
        <v>350</v>
      </c>
      <c r="F106" s="6" t="s">
        <v>350</v>
      </c>
      <c r="G106" s="6" t="s">
        <v>350</v>
      </c>
      <c r="H106" s="6" t="s">
        <v>350</v>
      </c>
      <c r="I106" s="6" t="s">
        <v>350</v>
      </c>
      <c r="J106" s="6"/>
    </row>
    <row r="107" spans="1:10" ht="38.25" customHeight="1" x14ac:dyDescent="0.25">
      <c r="A107" s="3"/>
      <c r="B107" s="5" t="s">
        <v>338</v>
      </c>
      <c r="C107" s="14"/>
      <c r="D107" s="27">
        <f>(D108+D109)/(D113+D114)*100</f>
        <v>17.43831438868866</v>
      </c>
      <c r="E107" s="27">
        <f t="shared" ref="E107:F107" si="30">(E108+E109)/(E113+E114)*100</f>
        <v>15.910727141828653</v>
      </c>
      <c r="F107" s="27">
        <f t="shared" si="30"/>
        <v>22.557297949336551</v>
      </c>
      <c r="G107" s="6" t="s">
        <v>350</v>
      </c>
      <c r="H107" s="6" t="s">
        <v>350</v>
      </c>
      <c r="I107" s="6" t="s">
        <v>350</v>
      </c>
      <c r="J107" s="6"/>
    </row>
    <row r="108" spans="1:10" ht="63" x14ac:dyDescent="0.25">
      <c r="A108" s="3"/>
      <c r="B108" s="5" t="s">
        <v>154</v>
      </c>
      <c r="C108" s="4"/>
      <c r="D108" s="27">
        <f>E108+F108</f>
        <v>618</v>
      </c>
      <c r="E108" s="29">
        <v>431</v>
      </c>
      <c r="F108" s="29">
        <v>187</v>
      </c>
      <c r="G108" s="6" t="s">
        <v>350</v>
      </c>
      <c r="H108" s="6" t="s">
        <v>350</v>
      </c>
      <c r="I108" s="6" t="s">
        <v>350</v>
      </c>
      <c r="J108" s="6" t="s">
        <v>374</v>
      </c>
    </row>
    <row r="109" spans="1:10" ht="31.5" x14ac:dyDescent="0.25">
      <c r="A109" s="3"/>
      <c r="B109" s="5" t="s">
        <v>156</v>
      </c>
      <c r="C109" s="4"/>
      <c r="D109" s="27">
        <f t="shared" ref="D109:D119" si="31">E109+F109</f>
        <v>11</v>
      </c>
      <c r="E109" s="29">
        <v>11</v>
      </c>
      <c r="F109" s="29">
        <v>0</v>
      </c>
      <c r="G109" s="6" t="s">
        <v>350</v>
      </c>
      <c r="H109" s="6" t="s">
        <v>350</v>
      </c>
      <c r="I109" s="6" t="s">
        <v>350</v>
      </c>
      <c r="J109" s="6" t="s">
        <v>363</v>
      </c>
    </row>
    <row r="110" spans="1:10" ht="42.75" customHeight="1" x14ac:dyDescent="0.25">
      <c r="A110" s="3"/>
      <c r="B110" s="5" t="s">
        <v>375</v>
      </c>
      <c r="C110" s="14"/>
      <c r="D110" s="27">
        <f>(D111+D112)/(D113+D114)*100</f>
        <v>9.8419739395619619</v>
      </c>
      <c r="E110" s="27">
        <f t="shared" ref="E110:F110" si="32">(E111+E112)/(E113+E114)*100</f>
        <v>6.7674586033117352</v>
      </c>
      <c r="F110" s="27">
        <f t="shared" si="32"/>
        <v>20.144752714113391</v>
      </c>
      <c r="G110" s="6" t="s">
        <v>350</v>
      </c>
      <c r="H110" s="6" t="s">
        <v>350</v>
      </c>
      <c r="I110" s="6" t="s">
        <v>350</v>
      </c>
      <c r="J110" s="6"/>
    </row>
    <row r="111" spans="1:10" ht="63" x14ac:dyDescent="0.25">
      <c r="A111" s="3"/>
      <c r="B111" s="5" t="s">
        <v>155</v>
      </c>
      <c r="C111" s="4"/>
      <c r="D111" s="27">
        <f t="shared" si="31"/>
        <v>347</v>
      </c>
      <c r="E111" s="29">
        <v>180</v>
      </c>
      <c r="F111" s="29">
        <v>167</v>
      </c>
      <c r="G111" s="6" t="s">
        <v>350</v>
      </c>
      <c r="H111" s="6" t="s">
        <v>350</v>
      </c>
      <c r="I111" s="6" t="s">
        <v>350</v>
      </c>
      <c r="J111" s="6" t="s">
        <v>374</v>
      </c>
    </row>
    <row r="112" spans="1:10" ht="47.25" x14ac:dyDescent="0.25">
      <c r="A112" s="3"/>
      <c r="B112" s="5" t="s">
        <v>157</v>
      </c>
      <c r="C112" s="4"/>
      <c r="D112" s="27">
        <f t="shared" si="31"/>
        <v>8</v>
      </c>
      <c r="E112" s="29">
        <v>8</v>
      </c>
      <c r="F112" s="29">
        <v>0</v>
      </c>
      <c r="G112" s="6" t="s">
        <v>350</v>
      </c>
      <c r="H112" s="6" t="s">
        <v>350</v>
      </c>
      <c r="I112" s="6" t="s">
        <v>350</v>
      </c>
      <c r="J112" s="6" t="s">
        <v>363</v>
      </c>
    </row>
    <row r="113" spans="1:10" ht="78.75" x14ac:dyDescent="0.25">
      <c r="A113" s="3"/>
      <c r="B113" s="5" t="s">
        <v>124</v>
      </c>
      <c r="C113" s="4"/>
      <c r="D113" s="27">
        <f t="shared" si="31"/>
        <v>3466</v>
      </c>
      <c r="E113" s="29">
        <v>2637</v>
      </c>
      <c r="F113" s="29">
        <v>829</v>
      </c>
      <c r="G113" s="6" t="s">
        <v>350</v>
      </c>
      <c r="H113" s="6" t="s">
        <v>350</v>
      </c>
      <c r="I113" s="6" t="s">
        <v>350</v>
      </c>
      <c r="J113" s="6" t="s">
        <v>374</v>
      </c>
    </row>
    <row r="114" spans="1:10" ht="31.5" x14ac:dyDescent="0.25">
      <c r="A114" s="3"/>
      <c r="B114" s="5" t="s">
        <v>158</v>
      </c>
      <c r="C114" s="4"/>
      <c r="D114" s="27">
        <f>E114+F114</f>
        <v>141</v>
      </c>
      <c r="E114" s="29">
        <v>141</v>
      </c>
      <c r="F114" s="29">
        <v>0</v>
      </c>
      <c r="G114" s="6" t="s">
        <v>350</v>
      </c>
      <c r="H114" s="6" t="s">
        <v>350</v>
      </c>
      <c r="I114" s="6" t="s">
        <v>350</v>
      </c>
      <c r="J114" s="6" t="s">
        <v>363</v>
      </c>
    </row>
    <row r="115" spans="1:10" ht="63" x14ac:dyDescent="0.25">
      <c r="A115" s="3" t="s">
        <v>41</v>
      </c>
      <c r="B115" s="5" t="s">
        <v>159</v>
      </c>
      <c r="C115" s="4"/>
      <c r="D115" s="27">
        <f>(D116+D117)/(D118+D119)*100</f>
        <v>88.235294117647058</v>
      </c>
      <c r="E115" s="27">
        <f t="shared" ref="E115:F115" si="33">(E116+E117)/(E118+E119)*100</f>
        <v>88.888888888888886</v>
      </c>
      <c r="F115" s="27">
        <f t="shared" si="33"/>
        <v>87.5</v>
      </c>
      <c r="G115" s="6" t="s">
        <v>350</v>
      </c>
      <c r="H115" s="6" t="s">
        <v>350</v>
      </c>
      <c r="I115" s="6" t="s">
        <v>350</v>
      </c>
      <c r="J115" s="6"/>
    </row>
    <row r="116" spans="1:10" ht="63" x14ac:dyDescent="0.25">
      <c r="A116" s="3"/>
      <c r="B116" s="5" t="s">
        <v>160</v>
      </c>
      <c r="C116" s="4"/>
      <c r="D116" s="27">
        <f t="shared" si="31"/>
        <v>14</v>
      </c>
      <c r="E116" s="29">
        <v>7</v>
      </c>
      <c r="F116" s="29">
        <v>7</v>
      </c>
      <c r="G116" s="6" t="s">
        <v>350</v>
      </c>
      <c r="H116" s="6" t="s">
        <v>350</v>
      </c>
      <c r="I116" s="6" t="s">
        <v>350</v>
      </c>
      <c r="J116" s="6" t="s">
        <v>374</v>
      </c>
    </row>
    <row r="117" spans="1:10" ht="47.25" x14ac:dyDescent="0.25">
      <c r="A117" s="3"/>
      <c r="B117" s="5" t="s">
        <v>161</v>
      </c>
      <c r="C117" s="4"/>
      <c r="D117" s="27">
        <f t="shared" si="31"/>
        <v>1</v>
      </c>
      <c r="E117" s="29">
        <v>1</v>
      </c>
      <c r="F117" s="29">
        <v>0</v>
      </c>
      <c r="G117" s="6" t="s">
        <v>350</v>
      </c>
      <c r="H117" s="6" t="s">
        <v>350</v>
      </c>
      <c r="I117" s="6" t="s">
        <v>350</v>
      </c>
      <c r="J117" s="6" t="s">
        <v>363</v>
      </c>
    </row>
    <row r="118" spans="1:10" ht="47.25" x14ac:dyDescent="0.25">
      <c r="A118" s="3"/>
      <c r="B118" s="5" t="s">
        <v>152</v>
      </c>
      <c r="C118" s="4"/>
      <c r="D118" s="27">
        <f t="shared" si="31"/>
        <v>16</v>
      </c>
      <c r="E118" s="29">
        <v>8</v>
      </c>
      <c r="F118" s="29">
        <v>8</v>
      </c>
      <c r="G118" s="6" t="s">
        <v>350</v>
      </c>
      <c r="H118" s="6" t="s">
        <v>350</v>
      </c>
      <c r="I118" s="6" t="s">
        <v>350</v>
      </c>
      <c r="J118" s="6" t="s">
        <v>374</v>
      </c>
    </row>
    <row r="119" spans="1:10" ht="36.75" customHeight="1" x14ac:dyDescent="0.25">
      <c r="A119" s="3"/>
      <c r="B119" s="5" t="s">
        <v>162</v>
      </c>
      <c r="C119" s="4"/>
      <c r="D119" s="27">
        <f t="shared" si="31"/>
        <v>1</v>
      </c>
      <c r="E119" s="29">
        <v>1</v>
      </c>
      <c r="F119" s="29">
        <v>0</v>
      </c>
      <c r="G119" s="6" t="s">
        <v>350</v>
      </c>
      <c r="H119" s="6" t="s">
        <v>350</v>
      </c>
      <c r="I119" s="6" t="s">
        <v>350</v>
      </c>
      <c r="J119" s="6" t="s">
        <v>363</v>
      </c>
    </row>
    <row r="120" spans="1:10" ht="38.25" customHeight="1" x14ac:dyDescent="0.25">
      <c r="A120" s="18" t="s">
        <v>42</v>
      </c>
      <c r="B120" s="31" t="s">
        <v>163</v>
      </c>
      <c r="C120" s="32"/>
      <c r="D120" s="19"/>
      <c r="E120" s="19"/>
      <c r="F120" s="19"/>
      <c r="G120" s="19"/>
      <c r="H120" s="19"/>
      <c r="I120" s="19"/>
      <c r="J120" s="19"/>
    </row>
    <row r="121" spans="1:10" ht="78.75" x14ac:dyDescent="0.25">
      <c r="A121" s="3" t="s">
        <v>43</v>
      </c>
      <c r="B121" s="5" t="s">
        <v>164</v>
      </c>
      <c r="C121" s="4"/>
      <c r="D121" s="27">
        <f>(D122/D123)*100</f>
        <v>28.40909090909091</v>
      </c>
      <c r="E121" s="27">
        <f t="shared" ref="E121:F121" si="34">(E122/E123)*100</f>
        <v>28.40909090909091</v>
      </c>
      <c r="F121" s="27" t="e">
        <f t="shared" si="34"/>
        <v>#DIV/0!</v>
      </c>
      <c r="G121" s="6" t="s">
        <v>350</v>
      </c>
      <c r="H121" s="6" t="s">
        <v>350</v>
      </c>
      <c r="I121" s="6" t="s">
        <v>350</v>
      </c>
      <c r="J121" s="6"/>
    </row>
    <row r="122" spans="1:10" ht="247.5" customHeight="1" x14ac:dyDescent="0.25">
      <c r="A122" s="3"/>
      <c r="B122" s="5" t="s">
        <v>165</v>
      </c>
      <c r="C122" s="4"/>
      <c r="D122" s="27">
        <f t="shared" ref="D122:D126" si="35">E122+F122</f>
        <v>25</v>
      </c>
      <c r="E122" s="29">
        <v>25</v>
      </c>
      <c r="F122" s="29">
        <v>0</v>
      </c>
      <c r="G122" s="6" t="s">
        <v>350</v>
      </c>
      <c r="H122" s="6" t="s">
        <v>350</v>
      </c>
      <c r="I122" s="6" t="s">
        <v>350</v>
      </c>
      <c r="J122" s="6" t="s">
        <v>362</v>
      </c>
    </row>
    <row r="123" spans="1:10" ht="78.75" x14ac:dyDescent="0.25">
      <c r="A123" s="3"/>
      <c r="B123" s="5" t="s">
        <v>166</v>
      </c>
      <c r="C123" s="4"/>
      <c r="D123" s="27">
        <f t="shared" si="35"/>
        <v>88</v>
      </c>
      <c r="E123" s="29">
        <v>88</v>
      </c>
      <c r="F123" s="29">
        <v>0</v>
      </c>
      <c r="G123" s="6" t="s">
        <v>350</v>
      </c>
      <c r="H123" s="6" t="s">
        <v>350</v>
      </c>
      <c r="I123" s="6" t="s">
        <v>350</v>
      </c>
      <c r="J123" s="6" t="s">
        <v>362</v>
      </c>
    </row>
    <row r="124" spans="1:10" ht="63" x14ac:dyDescent="0.25">
      <c r="A124" s="3" t="s">
        <v>44</v>
      </c>
      <c r="B124" s="5" t="s">
        <v>167</v>
      </c>
      <c r="C124" s="4"/>
      <c r="D124" s="27">
        <f>(D125/D126)*100</f>
        <v>59.016393442622949</v>
      </c>
      <c r="E124" s="27">
        <f t="shared" ref="E124:F124" si="36">(E125/E126)*100</f>
        <v>51.923076923076927</v>
      </c>
      <c r="F124" s="27">
        <f t="shared" si="36"/>
        <v>100</v>
      </c>
      <c r="G124" s="6" t="s">
        <v>350</v>
      </c>
      <c r="H124" s="6" t="s">
        <v>350</v>
      </c>
      <c r="I124" s="6" t="s">
        <v>350</v>
      </c>
      <c r="J124" s="6"/>
    </row>
    <row r="125" spans="1:10" ht="204.75" x14ac:dyDescent="0.25">
      <c r="A125" s="3"/>
      <c r="B125" s="5" t="s">
        <v>168</v>
      </c>
      <c r="C125" s="4"/>
      <c r="D125" s="27">
        <f t="shared" si="35"/>
        <v>36</v>
      </c>
      <c r="E125" s="29">
        <v>27</v>
      </c>
      <c r="F125" s="29">
        <v>9</v>
      </c>
      <c r="G125" s="6" t="s">
        <v>350</v>
      </c>
      <c r="H125" s="6" t="s">
        <v>350</v>
      </c>
      <c r="I125" s="6" t="s">
        <v>350</v>
      </c>
      <c r="J125" s="6" t="s">
        <v>362</v>
      </c>
    </row>
    <row r="126" spans="1:10" ht="78.75" x14ac:dyDescent="0.25">
      <c r="A126" s="3"/>
      <c r="B126" s="5" t="s">
        <v>169</v>
      </c>
      <c r="C126" s="4"/>
      <c r="D126" s="27">
        <f t="shared" si="35"/>
        <v>61</v>
      </c>
      <c r="E126" s="29">
        <v>52</v>
      </c>
      <c r="F126" s="29">
        <v>9</v>
      </c>
      <c r="G126" s="6" t="s">
        <v>350</v>
      </c>
      <c r="H126" s="6" t="s">
        <v>350</v>
      </c>
      <c r="I126" s="6" t="s">
        <v>350</v>
      </c>
      <c r="J126" s="6" t="s">
        <v>362</v>
      </c>
    </row>
    <row r="127" spans="1:10" ht="39.75" customHeight="1" x14ac:dyDescent="0.25">
      <c r="A127" s="18" t="s">
        <v>45</v>
      </c>
      <c r="B127" s="31" t="s">
        <v>170</v>
      </c>
      <c r="C127" s="32"/>
      <c r="D127" s="19"/>
      <c r="E127" s="19"/>
      <c r="F127" s="19"/>
      <c r="G127" s="19"/>
      <c r="H127" s="19"/>
      <c r="I127" s="19"/>
      <c r="J127" s="19"/>
    </row>
    <row r="128" spans="1:10" ht="78.75" x14ac:dyDescent="0.25">
      <c r="A128" s="3" t="s">
        <v>46</v>
      </c>
      <c r="B128" s="5" t="s">
        <v>171</v>
      </c>
      <c r="C128" s="4"/>
      <c r="D128" s="27">
        <f>D129/D130</f>
        <v>1.4435296601224403</v>
      </c>
      <c r="E128" s="27">
        <f t="shared" ref="E128:F128" si="37">E129/E130</f>
        <v>1.2918949556017381</v>
      </c>
      <c r="F128" s="27">
        <f t="shared" si="37"/>
        <v>1.4278264497288278</v>
      </c>
      <c r="G128" s="6" t="s">
        <v>350</v>
      </c>
      <c r="H128" s="6" t="s">
        <v>350</v>
      </c>
      <c r="I128" s="6" t="s">
        <v>350</v>
      </c>
      <c r="J128" s="6"/>
    </row>
    <row r="129" spans="1:10" ht="94.5" x14ac:dyDescent="0.25">
      <c r="A129" s="3"/>
      <c r="B129" s="5" t="s">
        <v>172</v>
      </c>
      <c r="C129" s="4"/>
      <c r="D129" s="29">
        <v>68.38</v>
      </c>
      <c r="E129" s="29">
        <v>68.38</v>
      </c>
      <c r="F129" s="29">
        <v>68.45</v>
      </c>
      <c r="G129" s="6" t="s">
        <v>350</v>
      </c>
      <c r="H129" s="6" t="s">
        <v>350</v>
      </c>
      <c r="I129" s="6" t="s">
        <v>350</v>
      </c>
      <c r="J129" s="6" t="s">
        <v>377</v>
      </c>
    </row>
    <row r="130" spans="1:10" ht="94.5" x14ac:dyDescent="0.25">
      <c r="A130" s="3"/>
      <c r="B130" s="5" t="s">
        <v>173</v>
      </c>
      <c r="C130" s="4"/>
      <c r="D130" s="29">
        <v>47.37</v>
      </c>
      <c r="E130" s="29">
        <v>52.93</v>
      </c>
      <c r="F130" s="29">
        <v>47.94</v>
      </c>
      <c r="G130" s="6" t="s">
        <v>350</v>
      </c>
      <c r="H130" s="6" t="s">
        <v>350</v>
      </c>
      <c r="I130" s="6" t="s">
        <v>350</v>
      </c>
      <c r="J130" s="6" t="s">
        <v>377</v>
      </c>
    </row>
    <row r="131" spans="1:10" ht="47.25" x14ac:dyDescent="0.25">
      <c r="A131" s="3" t="s">
        <v>47</v>
      </c>
      <c r="B131" s="5" t="s">
        <v>378</v>
      </c>
      <c r="C131" s="4"/>
      <c r="D131" s="29">
        <v>47.93</v>
      </c>
      <c r="E131" s="29">
        <v>48.29</v>
      </c>
      <c r="F131" s="29">
        <v>41.05</v>
      </c>
      <c r="G131" s="6" t="s">
        <v>350</v>
      </c>
      <c r="H131" s="6" t="s">
        <v>350</v>
      </c>
      <c r="I131" s="6" t="s">
        <v>350</v>
      </c>
      <c r="J131" s="6" t="s">
        <v>377</v>
      </c>
    </row>
    <row r="132" spans="1:10" ht="47.25" x14ac:dyDescent="0.25">
      <c r="A132" s="3"/>
      <c r="B132" s="5" t="s">
        <v>379</v>
      </c>
      <c r="C132" s="4"/>
      <c r="D132" s="29">
        <v>62.39</v>
      </c>
      <c r="E132" s="29">
        <v>61.97</v>
      </c>
      <c r="F132" s="29">
        <v>60.35</v>
      </c>
      <c r="G132" s="6" t="s">
        <v>350</v>
      </c>
      <c r="H132" s="6" t="s">
        <v>350</v>
      </c>
      <c r="I132" s="6" t="s">
        <v>350</v>
      </c>
      <c r="J132" s="6" t="s">
        <v>377</v>
      </c>
    </row>
    <row r="133" spans="1:10" ht="63" x14ac:dyDescent="0.25">
      <c r="A133" s="3" t="s">
        <v>48</v>
      </c>
      <c r="B133" s="5" t="s">
        <v>381</v>
      </c>
      <c r="C133" s="3"/>
      <c r="D133" s="29">
        <v>3.99</v>
      </c>
      <c r="E133" s="29">
        <v>3.89</v>
      </c>
      <c r="F133" s="29">
        <v>3.66</v>
      </c>
      <c r="G133" s="6" t="s">
        <v>350</v>
      </c>
      <c r="H133" s="6" t="s">
        <v>350</v>
      </c>
      <c r="I133" s="6" t="s">
        <v>350</v>
      </c>
      <c r="J133" s="6" t="s">
        <v>377</v>
      </c>
    </row>
    <row r="134" spans="1:10" ht="71.25" customHeight="1" x14ac:dyDescent="0.25">
      <c r="A134" s="3"/>
      <c r="B134" s="5" t="s">
        <v>380</v>
      </c>
      <c r="C134" s="3"/>
      <c r="D134" s="29">
        <v>3.94</v>
      </c>
      <c r="E134" s="29">
        <v>3.71</v>
      </c>
      <c r="F134" s="29">
        <v>3.98</v>
      </c>
      <c r="G134" s="6" t="s">
        <v>350</v>
      </c>
      <c r="H134" s="6" t="s">
        <v>350</v>
      </c>
      <c r="I134" s="6" t="s">
        <v>350</v>
      </c>
      <c r="J134" s="6" t="s">
        <v>377</v>
      </c>
    </row>
    <row r="135" spans="1:10" ht="78.75" x14ac:dyDescent="0.25">
      <c r="A135" s="3" t="s">
        <v>49</v>
      </c>
      <c r="B135" s="5" t="s">
        <v>383</v>
      </c>
      <c r="C135" s="4"/>
      <c r="D135" s="29">
        <v>2.86</v>
      </c>
      <c r="E135" s="29">
        <v>1.43</v>
      </c>
      <c r="F135" s="29">
        <v>1.43</v>
      </c>
      <c r="G135" s="6" t="s">
        <v>350</v>
      </c>
      <c r="H135" s="6" t="s">
        <v>350</v>
      </c>
      <c r="I135" s="6" t="s">
        <v>350</v>
      </c>
      <c r="J135" s="6" t="s">
        <v>377</v>
      </c>
    </row>
    <row r="136" spans="1:10" ht="78.75" x14ac:dyDescent="0.25">
      <c r="A136" s="3"/>
      <c r="B136" s="5" t="s">
        <v>382</v>
      </c>
      <c r="C136" s="4"/>
      <c r="D136" s="29">
        <v>0.71</v>
      </c>
      <c r="E136" s="29">
        <v>0</v>
      </c>
      <c r="F136" s="29">
        <v>0.71</v>
      </c>
      <c r="G136" s="6" t="s">
        <v>350</v>
      </c>
      <c r="H136" s="6" t="s">
        <v>350</v>
      </c>
      <c r="I136" s="6" t="s">
        <v>350</v>
      </c>
      <c r="J136" s="6" t="s">
        <v>377</v>
      </c>
    </row>
    <row r="137" spans="1:10" ht="101.25" customHeight="1" x14ac:dyDescent="0.25">
      <c r="A137" s="3" t="s">
        <v>50</v>
      </c>
      <c r="B137" s="5" t="s">
        <v>385</v>
      </c>
      <c r="C137" s="4"/>
      <c r="D137" s="29">
        <v>5.69</v>
      </c>
      <c r="E137" s="29">
        <v>2.8450000000000002</v>
      </c>
      <c r="F137" s="29">
        <v>2.8450000000000002</v>
      </c>
      <c r="G137" s="6" t="s">
        <v>350</v>
      </c>
      <c r="H137" s="6" t="s">
        <v>350</v>
      </c>
      <c r="I137" s="6" t="s">
        <v>350</v>
      </c>
      <c r="J137" s="6" t="s">
        <v>377</v>
      </c>
    </row>
    <row r="138" spans="1:10" ht="78.75" x14ac:dyDescent="0.25">
      <c r="A138" s="3"/>
      <c r="B138" s="5" t="s">
        <v>384</v>
      </c>
      <c r="C138" s="4"/>
      <c r="D138" s="29">
        <v>0.41</v>
      </c>
      <c r="E138" s="29">
        <v>0.41</v>
      </c>
      <c r="F138" s="29">
        <v>0</v>
      </c>
      <c r="G138" s="6" t="s">
        <v>350</v>
      </c>
      <c r="H138" s="6" t="s">
        <v>350</v>
      </c>
      <c r="I138" s="6" t="s">
        <v>350</v>
      </c>
      <c r="J138" s="6" t="s">
        <v>377</v>
      </c>
    </row>
    <row r="139" spans="1:10" ht="72" customHeight="1" x14ac:dyDescent="0.25">
      <c r="A139" s="18" t="s">
        <v>51</v>
      </c>
      <c r="B139" s="31" t="s">
        <v>174</v>
      </c>
      <c r="C139" s="32"/>
      <c r="D139" s="19"/>
      <c r="E139" s="19"/>
      <c r="F139" s="19"/>
      <c r="G139" s="19"/>
      <c r="H139" s="19"/>
      <c r="I139" s="19"/>
      <c r="J139" s="19"/>
    </row>
    <row r="140" spans="1:10" ht="43.5" customHeight="1" x14ac:dyDescent="0.25">
      <c r="A140" s="3" t="s">
        <v>52</v>
      </c>
      <c r="B140" s="5" t="s">
        <v>175</v>
      </c>
      <c r="C140" s="4"/>
      <c r="D140" s="27">
        <f>(D141+D142)/(D143+D144)*100</f>
        <v>88.660937066814526</v>
      </c>
      <c r="E140" s="27">
        <f t="shared" ref="E140:F140" si="38">(E141+E142)/(E143+E144)*100</f>
        <v>89.272858171346286</v>
      </c>
      <c r="F140" s="27">
        <f t="shared" si="38"/>
        <v>86.610373944511466</v>
      </c>
      <c r="G140" s="6" t="s">
        <v>350</v>
      </c>
      <c r="H140" s="6" t="s">
        <v>350</v>
      </c>
      <c r="I140" s="6" t="s">
        <v>350</v>
      </c>
      <c r="J140" s="6"/>
    </row>
    <row r="141" spans="1:10" ht="94.5" x14ac:dyDescent="0.25">
      <c r="A141" s="3"/>
      <c r="B141" s="5" t="s">
        <v>176</v>
      </c>
      <c r="C141" s="4"/>
      <c r="D141" s="27">
        <f>E141+F141</f>
        <v>3198</v>
      </c>
      <c r="E141" s="29">
        <v>2480</v>
      </c>
      <c r="F141" s="29">
        <v>718</v>
      </c>
      <c r="G141" s="6" t="s">
        <v>350</v>
      </c>
      <c r="H141" s="6" t="s">
        <v>350</v>
      </c>
      <c r="I141" s="6" t="s">
        <v>350</v>
      </c>
      <c r="J141" s="6" t="s">
        <v>374</v>
      </c>
    </row>
    <row r="142" spans="1:10" ht="31.5" x14ac:dyDescent="0.25">
      <c r="A142" s="3"/>
      <c r="B142" s="5" t="s">
        <v>177</v>
      </c>
      <c r="C142" s="4"/>
      <c r="D142" s="27">
        <f t="shared" ref="D142:D143" si="39">E142+F142</f>
        <v>0</v>
      </c>
      <c r="E142" s="29">
        <v>0</v>
      </c>
      <c r="F142" s="29">
        <v>0</v>
      </c>
      <c r="G142" s="6" t="s">
        <v>350</v>
      </c>
      <c r="H142" s="6" t="s">
        <v>350</v>
      </c>
      <c r="I142" s="6" t="s">
        <v>350</v>
      </c>
      <c r="J142" s="6" t="s">
        <v>363</v>
      </c>
    </row>
    <row r="143" spans="1:10" ht="78.75" x14ac:dyDescent="0.25">
      <c r="A143" s="3"/>
      <c r="B143" s="5" t="s">
        <v>178</v>
      </c>
      <c r="C143" s="4"/>
      <c r="D143" s="27">
        <f t="shared" si="39"/>
        <v>3466</v>
      </c>
      <c r="E143" s="29">
        <v>2637</v>
      </c>
      <c r="F143" s="29">
        <v>829</v>
      </c>
      <c r="G143" s="6" t="s">
        <v>350</v>
      </c>
      <c r="H143" s="6" t="s">
        <v>350</v>
      </c>
      <c r="I143" s="6" t="s">
        <v>350</v>
      </c>
      <c r="J143" s="6" t="s">
        <v>362</v>
      </c>
    </row>
    <row r="144" spans="1:10" ht="31.5" x14ac:dyDescent="0.25">
      <c r="A144" s="3"/>
      <c r="B144" s="5" t="s">
        <v>109</v>
      </c>
      <c r="C144" s="4"/>
      <c r="D144" s="27">
        <f>E144+F144</f>
        <v>141</v>
      </c>
      <c r="E144" s="29">
        <v>141</v>
      </c>
      <c r="F144" s="29">
        <v>0</v>
      </c>
      <c r="G144" s="6" t="s">
        <v>350</v>
      </c>
      <c r="H144" s="6" t="s">
        <v>350</v>
      </c>
      <c r="I144" s="6" t="s">
        <v>350</v>
      </c>
      <c r="J144" s="6" t="s">
        <v>363</v>
      </c>
    </row>
    <row r="145" spans="1:10" ht="47.25" x14ac:dyDescent="0.25">
      <c r="A145" s="3" t="s">
        <v>53</v>
      </c>
      <c r="B145" s="5" t="s">
        <v>179</v>
      </c>
      <c r="C145" s="4"/>
      <c r="D145" s="27">
        <f>(D146/D147)*100</f>
        <v>12.5</v>
      </c>
      <c r="E145" s="27">
        <f t="shared" ref="E145:F145" si="40">(E146/E147)*100</f>
        <v>25</v>
      </c>
      <c r="F145" s="27">
        <f t="shared" si="40"/>
        <v>0</v>
      </c>
      <c r="G145" s="6" t="s">
        <v>350</v>
      </c>
      <c r="H145" s="6" t="s">
        <v>350</v>
      </c>
      <c r="I145" s="6" t="s">
        <v>350</v>
      </c>
      <c r="J145" s="6"/>
    </row>
    <row r="146" spans="1:10" ht="47.25" x14ac:dyDescent="0.25">
      <c r="A146" s="3"/>
      <c r="B146" s="5" t="s">
        <v>180</v>
      </c>
      <c r="C146" s="4"/>
      <c r="D146" s="27">
        <f>E146+F146</f>
        <v>2</v>
      </c>
      <c r="E146" s="29">
        <v>2</v>
      </c>
      <c r="F146" s="29">
        <v>0</v>
      </c>
      <c r="G146" s="6" t="s">
        <v>350</v>
      </c>
      <c r="H146" s="6" t="s">
        <v>350</v>
      </c>
      <c r="I146" s="6" t="s">
        <v>350</v>
      </c>
      <c r="J146" s="6" t="s">
        <v>362</v>
      </c>
    </row>
    <row r="147" spans="1:10" ht="47.25" x14ac:dyDescent="0.25">
      <c r="A147" s="3"/>
      <c r="B147" s="5" t="s">
        <v>152</v>
      </c>
      <c r="C147" s="25" t="s">
        <v>93</v>
      </c>
      <c r="D147" s="27">
        <f>E147+F147</f>
        <v>16</v>
      </c>
      <c r="E147" s="29">
        <v>8</v>
      </c>
      <c r="F147" s="29">
        <v>8</v>
      </c>
      <c r="G147" s="6" t="s">
        <v>350</v>
      </c>
      <c r="H147" s="6" t="s">
        <v>350</v>
      </c>
      <c r="I147" s="6" t="s">
        <v>350</v>
      </c>
      <c r="J147" s="6" t="s">
        <v>362</v>
      </c>
    </row>
    <row r="148" spans="1:10" ht="42" customHeight="1" x14ac:dyDescent="0.25">
      <c r="A148" s="3" t="s">
        <v>54</v>
      </c>
      <c r="B148" s="5" t="s">
        <v>181</v>
      </c>
      <c r="C148" s="4"/>
      <c r="D148" s="27">
        <f>(D149+D150)/(D151+D152)*100</f>
        <v>88.235294117647058</v>
      </c>
      <c r="E148" s="27">
        <f t="shared" ref="E148:F148" si="41">(E149+E150)/(E151+E152)*100</f>
        <v>77.777777777777786</v>
      </c>
      <c r="F148" s="27">
        <f t="shared" si="41"/>
        <v>100</v>
      </c>
      <c r="G148" s="6" t="s">
        <v>350</v>
      </c>
      <c r="H148" s="6" t="s">
        <v>350</v>
      </c>
      <c r="I148" s="6" t="s">
        <v>350</v>
      </c>
      <c r="J148" s="6"/>
    </row>
    <row r="149" spans="1:10" ht="47.25" x14ac:dyDescent="0.25">
      <c r="A149" s="3"/>
      <c r="B149" s="5" t="s">
        <v>182</v>
      </c>
      <c r="C149" s="4"/>
      <c r="D149" s="27">
        <f t="shared" ref="D149:D157" si="42">E149+F149</f>
        <v>15</v>
      </c>
      <c r="E149" s="29">
        <v>7</v>
      </c>
      <c r="F149" s="29">
        <v>8</v>
      </c>
      <c r="G149" s="6" t="s">
        <v>350</v>
      </c>
      <c r="H149" s="6" t="s">
        <v>350</v>
      </c>
      <c r="I149" s="6" t="s">
        <v>350</v>
      </c>
      <c r="J149" s="6" t="s">
        <v>374</v>
      </c>
    </row>
    <row r="150" spans="1:10" ht="31.5" x14ac:dyDescent="0.25">
      <c r="A150" s="3"/>
      <c r="B150" s="5" t="s">
        <v>183</v>
      </c>
      <c r="C150" s="4"/>
      <c r="D150" s="27">
        <f t="shared" si="42"/>
        <v>0</v>
      </c>
      <c r="E150" s="29">
        <v>0</v>
      </c>
      <c r="F150" s="29">
        <v>0</v>
      </c>
      <c r="G150" s="6" t="s">
        <v>350</v>
      </c>
      <c r="H150" s="6" t="s">
        <v>350</v>
      </c>
      <c r="I150" s="6" t="s">
        <v>350</v>
      </c>
      <c r="J150" s="6" t="s">
        <v>363</v>
      </c>
    </row>
    <row r="151" spans="1:10" ht="47.25" x14ac:dyDescent="0.25">
      <c r="A151" s="3"/>
      <c r="B151" s="5" t="s">
        <v>152</v>
      </c>
      <c r="C151" s="4"/>
      <c r="D151" s="27">
        <f t="shared" si="42"/>
        <v>16</v>
      </c>
      <c r="E151" s="29">
        <v>8</v>
      </c>
      <c r="F151" s="29">
        <v>8</v>
      </c>
      <c r="G151" s="6" t="s">
        <v>350</v>
      </c>
      <c r="H151" s="6" t="s">
        <v>350</v>
      </c>
      <c r="I151" s="6" t="s">
        <v>350</v>
      </c>
      <c r="J151" s="6" t="s">
        <v>374</v>
      </c>
    </row>
    <row r="152" spans="1:10" ht="40.5" customHeight="1" x14ac:dyDescent="0.25">
      <c r="A152" s="3"/>
      <c r="B152" s="5" t="s">
        <v>162</v>
      </c>
      <c r="C152" s="4"/>
      <c r="D152" s="27">
        <f t="shared" si="42"/>
        <v>1</v>
      </c>
      <c r="E152" s="29">
        <v>1</v>
      </c>
      <c r="F152" s="29">
        <v>0</v>
      </c>
      <c r="G152" s="6" t="s">
        <v>350</v>
      </c>
      <c r="H152" s="6" t="s">
        <v>350</v>
      </c>
      <c r="I152" s="6" t="s">
        <v>350</v>
      </c>
      <c r="J152" s="6" t="s">
        <v>363</v>
      </c>
    </row>
    <row r="153" spans="1:10" ht="39.75" customHeight="1" x14ac:dyDescent="0.25">
      <c r="A153" s="3" t="s">
        <v>55</v>
      </c>
      <c r="B153" s="5" t="s">
        <v>184</v>
      </c>
      <c r="C153" s="4"/>
      <c r="D153" s="27">
        <f>(D154+D155)/(D156+D157)*100</f>
        <v>0</v>
      </c>
      <c r="E153" s="27">
        <f t="shared" ref="E153:F153" si="43">(E154+E155)/(E156+E157)*100</f>
        <v>0</v>
      </c>
      <c r="F153" s="27">
        <f t="shared" si="43"/>
        <v>0</v>
      </c>
      <c r="G153" s="6" t="s">
        <v>350</v>
      </c>
      <c r="H153" s="6" t="s">
        <v>350</v>
      </c>
      <c r="I153" s="6" t="s">
        <v>350</v>
      </c>
      <c r="J153" s="6"/>
    </row>
    <row r="154" spans="1:10" ht="47.25" x14ac:dyDescent="0.25">
      <c r="A154" s="3"/>
      <c r="B154" s="5" t="s">
        <v>185</v>
      </c>
      <c r="C154" s="4"/>
      <c r="D154" s="27">
        <f t="shared" si="42"/>
        <v>0</v>
      </c>
      <c r="E154" s="29">
        <v>0</v>
      </c>
      <c r="F154" s="29">
        <v>0</v>
      </c>
      <c r="G154" s="6" t="s">
        <v>350</v>
      </c>
      <c r="H154" s="6" t="s">
        <v>350</v>
      </c>
      <c r="I154" s="6" t="s">
        <v>350</v>
      </c>
      <c r="J154" s="6" t="s">
        <v>374</v>
      </c>
    </row>
    <row r="155" spans="1:10" ht="31.5" x14ac:dyDescent="0.25">
      <c r="A155" s="3"/>
      <c r="B155" s="5" t="s">
        <v>186</v>
      </c>
      <c r="C155" s="4"/>
      <c r="D155" s="27">
        <f t="shared" si="42"/>
        <v>0</v>
      </c>
      <c r="E155" s="29">
        <v>0</v>
      </c>
      <c r="F155" s="29">
        <v>0</v>
      </c>
      <c r="G155" s="6" t="s">
        <v>350</v>
      </c>
      <c r="H155" s="6" t="s">
        <v>350</v>
      </c>
      <c r="I155" s="6" t="s">
        <v>350</v>
      </c>
      <c r="J155" s="6" t="s">
        <v>363</v>
      </c>
    </row>
    <row r="156" spans="1:10" ht="47.25" x14ac:dyDescent="0.25">
      <c r="A156" s="3"/>
      <c r="B156" s="5" t="s">
        <v>152</v>
      </c>
      <c r="C156" s="4"/>
      <c r="D156" s="27">
        <f t="shared" si="42"/>
        <v>16</v>
      </c>
      <c r="E156" s="29">
        <v>8</v>
      </c>
      <c r="F156" s="29">
        <v>8</v>
      </c>
      <c r="G156" s="6" t="s">
        <v>350</v>
      </c>
      <c r="H156" s="6" t="s">
        <v>350</v>
      </c>
      <c r="I156" s="6" t="s">
        <v>350</v>
      </c>
      <c r="J156" s="6" t="s">
        <v>374</v>
      </c>
    </row>
    <row r="157" spans="1:10" ht="31.5" x14ac:dyDescent="0.25">
      <c r="A157" s="3"/>
      <c r="B157" s="5" t="s">
        <v>162</v>
      </c>
      <c r="C157" s="4"/>
      <c r="D157" s="27">
        <f t="shared" si="42"/>
        <v>1</v>
      </c>
      <c r="E157" s="29">
        <v>1</v>
      </c>
      <c r="F157" s="29">
        <v>0</v>
      </c>
      <c r="G157" s="6" t="s">
        <v>350</v>
      </c>
      <c r="H157" s="6" t="s">
        <v>350</v>
      </c>
      <c r="I157" s="6" t="s">
        <v>350</v>
      </c>
      <c r="J157" s="6" t="s">
        <v>363</v>
      </c>
    </row>
    <row r="158" spans="1:10" ht="42" customHeight="1" x14ac:dyDescent="0.25">
      <c r="A158" s="18" t="s">
        <v>56</v>
      </c>
      <c r="B158" s="31" t="s">
        <v>187</v>
      </c>
      <c r="C158" s="32"/>
      <c r="D158" s="19"/>
      <c r="E158" s="19"/>
      <c r="F158" s="19"/>
      <c r="G158" s="19"/>
      <c r="H158" s="19"/>
      <c r="I158" s="19"/>
      <c r="J158" s="19"/>
    </row>
    <row r="159" spans="1:10" ht="31.5" customHeight="1" x14ac:dyDescent="0.25">
      <c r="A159" s="3" t="s">
        <v>57</v>
      </c>
      <c r="B159" s="9" t="s">
        <v>188</v>
      </c>
      <c r="C159" s="4"/>
      <c r="D159" s="27">
        <f>((D160+D161)/(D162+D163))*100</f>
        <v>106.25</v>
      </c>
      <c r="E159" s="27">
        <f t="shared" ref="E159:F159" si="44">((E160+E161)/(E162+E163))*100</f>
        <v>112.5</v>
      </c>
      <c r="F159" s="27">
        <f t="shared" si="44"/>
        <v>100</v>
      </c>
      <c r="G159" s="6" t="s">
        <v>350</v>
      </c>
      <c r="H159" s="6" t="s">
        <v>350</v>
      </c>
      <c r="I159" s="6" t="s">
        <v>350</v>
      </c>
      <c r="J159" s="6"/>
    </row>
    <row r="160" spans="1:10" ht="47.25" x14ac:dyDescent="0.25">
      <c r="A160" s="3"/>
      <c r="B160" s="5" t="s">
        <v>386</v>
      </c>
      <c r="C160" s="4"/>
      <c r="D160" s="27">
        <f t="shared" ref="D160:D163" si="45">E160+F160</f>
        <v>16</v>
      </c>
      <c r="E160" s="29">
        <v>8</v>
      </c>
      <c r="F160" s="29">
        <v>8</v>
      </c>
      <c r="G160" s="6" t="s">
        <v>350</v>
      </c>
      <c r="H160" s="6" t="s">
        <v>350</v>
      </c>
      <c r="I160" s="6" t="s">
        <v>350</v>
      </c>
      <c r="J160" s="6" t="s">
        <v>362</v>
      </c>
    </row>
    <row r="161" spans="1:10" ht="31.5" x14ac:dyDescent="0.25">
      <c r="A161" s="3"/>
      <c r="B161" s="5" t="s">
        <v>387</v>
      </c>
      <c r="C161" s="4"/>
      <c r="D161" s="27">
        <f t="shared" si="45"/>
        <v>1</v>
      </c>
      <c r="E161" s="29">
        <v>1</v>
      </c>
      <c r="F161" s="29">
        <v>0</v>
      </c>
      <c r="G161" s="6" t="s">
        <v>350</v>
      </c>
      <c r="H161" s="6" t="s">
        <v>350</v>
      </c>
      <c r="I161" s="6" t="s">
        <v>350</v>
      </c>
      <c r="J161" s="6" t="s">
        <v>363</v>
      </c>
    </row>
    <row r="162" spans="1:10" ht="47.25" x14ac:dyDescent="0.25">
      <c r="A162" s="3"/>
      <c r="B162" s="5" t="s">
        <v>388</v>
      </c>
      <c r="C162" s="4"/>
      <c r="D162" s="27">
        <f t="shared" si="45"/>
        <v>15</v>
      </c>
      <c r="E162" s="29">
        <v>7</v>
      </c>
      <c r="F162" s="29">
        <v>8</v>
      </c>
      <c r="G162" s="6" t="s">
        <v>350</v>
      </c>
      <c r="H162" s="6" t="s">
        <v>350</v>
      </c>
      <c r="I162" s="6" t="s">
        <v>350</v>
      </c>
      <c r="J162" s="6" t="s">
        <v>362</v>
      </c>
    </row>
    <row r="163" spans="1:10" ht="31.5" x14ac:dyDescent="0.25">
      <c r="A163" s="3"/>
      <c r="B163" s="5" t="s">
        <v>389</v>
      </c>
      <c r="C163" s="4"/>
      <c r="D163" s="27">
        <f t="shared" si="45"/>
        <v>1</v>
      </c>
      <c r="E163" s="29">
        <v>1</v>
      </c>
      <c r="F163" s="29">
        <v>0</v>
      </c>
      <c r="G163" s="6" t="s">
        <v>350</v>
      </c>
      <c r="H163" s="6" t="s">
        <v>350</v>
      </c>
      <c r="I163" s="6" t="s">
        <v>350</v>
      </c>
      <c r="J163" s="6" t="s">
        <v>363</v>
      </c>
    </row>
    <row r="164" spans="1:10" ht="42" customHeight="1" x14ac:dyDescent="0.25">
      <c r="A164" s="18" t="s">
        <v>58</v>
      </c>
      <c r="B164" s="31" t="s">
        <v>189</v>
      </c>
      <c r="C164" s="32"/>
      <c r="D164" s="19"/>
      <c r="E164" s="19"/>
      <c r="F164" s="19"/>
      <c r="G164" s="19"/>
      <c r="H164" s="19"/>
      <c r="I164" s="19"/>
      <c r="J164" s="19"/>
    </row>
    <row r="165" spans="1:10" ht="31.5" x14ac:dyDescent="0.25">
      <c r="A165" s="3" t="s">
        <v>59</v>
      </c>
      <c r="B165" s="5" t="s">
        <v>191</v>
      </c>
      <c r="C165" s="4"/>
      <c r="D165" s="27">
        <f>(D166+D167)/(D168+D169)</f>
        <v>141947.8476821192</v>
      </c>
      <c r="E165" s="6" t="s">
        <v>350</v>
      </c>
      <c r="F165" s="6" t="s">
        <v>350</v>
      </c>
      <c r="G165" s="6" t="s">
        <v>350</v>
      </c>
      <c r="H165" s="6" t="s">
        <v>350</v>
      </c>
      <c r="I165" s="6" t="s">
        <v>350</v>
      </c>
      <c r="J165" s="6"/>
    </row>
    <row r="166" spans="1:10" ht="39.75" customHeight="1" x14ac:dyDescent="0.25">
      <c r="A166" s="3"/>
      <c r="B166" s="5" t="s">
        <v>192</v>
      </c>
      <c r="C166" s="4"/>
      <c r="D166" s="29">
        <v>514419000</v>
      </c>
      <c r="E166" s="6" t="s">
        <v>350</v>
      </c>
      <c r="F166" s="6" t="s">
        <v>350</v>
      </c>
      <c r="G166" s="6" t="s">
        <v>350</v>
      </c>
      <c r="H166" s="6" t="s">
        <v>350</v>
      </c>
      <c r="I166" s="6" t="s">
        <v>350</v>
      </c>
      <c r="J166" s="6" t="s">
        <v>418</v>
      </c>
    </row>
    <row r="167" spans="1:10" ht="39.75" customHeight="1" x14ac:dyDescent="0.25">
      <c r="A167" s="3"/>
      <c r="B167" s="5" t="s">
        <v>193</v>
      </c>
      <c r="C167" s="4"/>
      <c r="D167" s="29">
        <v>0</v>
      </c>
      <c r="E167" s="6" t="s">
        <v>350</v>
      </c>
      <c r="F167" s="6" t="s">
        <v>350</v>
      </c>
      <c r="G167" s="6" t="s">
        <v>350</v>
      </c>
      <c r="H167" s="6" t="s">
        <v>350</v>
      </c>
      <c r="I167" s="6" t="s">
        <v>350</v>
      </c>
      <c r="J167" s="6" t="s">
        <v>418</v>
      </c>
    </row>
    <row r="168" spans="1:10" ht="39.75" customHeight="1" x14ac:dyDescent="0.25">
      <c r="A168" s="3"/>
      <c r="B168" s="5" t="s">
        <v>194</v>
      </c>
      <c r="C168" s="4"/>
      <c r="D168" s="29">
        <v>3624</v>
      </c>
      <c r="E168" s="6" t="s">
        <v>350</v>
      </c>
      <c r="F168" s="6" t="s">
        <v>350</v>
      </c>
      <c r="G168" s="6" t="s">
        <v>350</v>
      </c>
      <c r="H168" s="6" t="s">
        <v>350</v>
      </c>
      <c r="I168" s="6" t="s">
        <v>350</v>
      </c>
      <c r="J168" s="6" t="s">
        <v>418</v>
      </c>
    </row>
    <row r="169" spans="1:10" ht="39.75" customHeight="1" x14ac:dyDescent="0.25">
      <c r="A169" s="3"/>
      <c r="B169" s="5" t="s">
        <v>195</v>
      </c>
      <c r="C169" s="4"/>
      <c r="D169" s="29">
        <v>0</v>
      </c>
      <c r="E169" s="6" t="s">
        <v>350</v>
      </c>
      <c r="F169" s="6" t="s">
        <v>350</v>
      </c>
      <c r="G169" s="6" t="s">
        <v>350</v>
      </c>
      <c r="H169" s="6" t="s">
        <v>350</v>
      </c>
      <c r="I169" s="6" t="s">
        <v>350</v>
      </c>
      <c r="J169" s="6" t="s">
        <v>418</v>
      </c>
    </row>
    <row r="170" spans="1:10" ht="51.75" customHeight="1" x14ac:dyDescent="0.25">
      <c r="A170" s="3" t="s">
        <v>60</v>
      </c>
      <c r="B170" s="5" t="s">
        <v>196</v>
      </c>
      <c r="C170" s="4"/>
      <c r="D170" s="27">
        <f>(D171+D172)/(D173+D174)*100</f>
        <v>1.819816243410681</v>
      </c>
      <c r="E170" s="6" t="s">
        <v>350</v>
      </c>
      <c r="F170" s="6" t="s">
        <v>350</v>
      </c>
      <c r="G170" s="6" t="s">
        <v>350</v>
      </c>
      <c r="H170" s="6" t="s">
        <v>350</v>
      </c>
      <c r="I170" s="6" t="s">
        <v>350</v>
      </c>
      <c r="J170" s="6"/>
    </row>
    <row r="171" spans="1:10" ht="43.5" customHeight="1" x14ac:dyDescent="0.25">
      <c r="A171" s="3"/>
      <c r="B171" s="5" t="s">
        <v>197</v>
      </c>
      <c r="C171" s="4"/>
      <c r="D171" s="29">
        <v>9535000</v>
      </c>
      <c r="E171" s="6" t="s">
        <v>350</v>
      </c>
      <c r="F171" s="6" t="s">
        <v>350</v>
      </c>
      <c r="G171" s="6" t="s">
        <v>350</v>
      </c>
      <c r="H171" s="6" t="s">
        <v>350</v>
      </c>
      <c r="I171" s="6" t="s">
        <v>350</v>
      </c>
      <c r="J171" s="6" t="s">
        <v>418</v>
      </c>
    </row>
    <row r="172" spans="1:10" ht="43.5" customHeight="1" x14ac:dyDescent="0.25">
      <c r="A172" s="3"/>
      <c r="B172" s="5" t="s">
        <v>198</v>
      </c>
      <c r="C172" s="4"/>
      <c r="D172" s="29">
        <v>0</v>
      </c>
      <c r="E172" s="6" t="s">
        <v>350</v>
      </c>
      <c r="F172" s="6" t="s">
        <v>350</v>
      </c>
      <c r="G172" s="6" t="s">
        <v>350</v>
      </c>
      <c r="H172" s="6" t="s">
        <v>350</v>
      </c>
      <c r="I172" s="6" t="s">
        <v>350</v>
      </c>
      <c r="J172" s="6" t="s">
        <v>418</v>
      </c>
    </row>
    <row r="173" spans="1:10" ht="43.5" customHeight="1" x14ac:dyDescent="0.25">
      <c r="A173" s="3"/>
      <c r="B173" s="5" t="s">
        <v>199</v>
      </c>
      <c r="C173" s="4"/>
      <c r="D173" s="29">
        <v>523954000</v>
      </c>
      <c r="E173" s="6" t="s">
        <v>350</v>
      </c>
      <c r="F173" s="6" t="s">
        <v>350</v>
      </c>
      <c r="G173" s="6" t="s">
        <v>350</v>
      </c>
      <c r="H173" s="6" t="s">
        <v>350</v>
      </c>
      <c r="I173" s="6" t="s">
        <v>350</v>
      </c>
      <c r="J173" s="6" t="s">
        <v>418</v>
      </c>
    </row>
    <row r="174" spans="1:10" ht="43.5" customHeight="1" x14ac:dyDescent="0.25">
      <c r="A174" s="3"/>
      <c r="B174" s="5" t="s">
        <v>200</v>
      </c>
      <c r="C174" s="4"/>
      <c r="D174" s="29">
        <v>0</v>
      </c>
      <c r="E174" s="6" t="s">
        <v>350</v>
      </c>
      <c r="F174" s="6" t="s">
        <v>350</v>
      </c>
      <c r="G174" s="6" t="s">
        <v>350</v>
      </c>
      <c r="H174" s="6" t="s">
        <v>350</v>
      </c>
      <c r="I174" s="6" t="s">
        <v>350</v>
      </c>
      <c r="J174" s="6" t="s">
        <v>418</v>
      </c>
    </row>
    <row r="175" spans="1:10" ht="27" customHeight="1" x14ac:dyDescent="0.25">
      <c r="A175" s="18" t="s">
        <v>61</v>
      </c>
      <c r="B175" s="31" t="s">
        <v>190</v>
      </c>
      <c r="C175" s="32"/>
      <c r="D175" s="19"/>
      <c r="E175" s="19"/>
      <c r="F175" s="19"/>
      <c r="G175" s="19"/>
      <c r="H175" s="19"/>
      <c r="I175" s="19"/>
      <c r="J175" s="19"/>
    </row>
    <row r="176" spans="1:10" ht="31.5" x14ac:dyDescent="0.25">
      <c r="A176" s="3" t="s">
        <v>62</v>
      </c>
      <c r="B176" s="5" t="s">
        <v>201</v>
      </c>
      <c r="C176" s="4"/>
      <c r="D176" s="27">
        <f>(D177+D178)/(D179+D180)*100</f>
        <v>64.705882352941174</v>
      </c>
      <c r="E176" s="27">
        <f t="shared" ref="E176:F176" si="46">(E177+E178)/(E179+E180)*100</f>
        <v>55.555555555555557</v>
      </c>
      <c r="F176" s="27">
        <f t="shared" si="46"/>
        <v>75</v>
      </c>
      <c r="G176" s="6" t="s">
        <v>350</v>
      </c>
      <c r="H176" s="6" t="s">
        <v>350</v>
      </c>
      <c r="I176" s="6" t="s">
        <v>350</v>
      </c>
      <c r="J176" s="6"/>
    </row>
    <row r="177" spans="1:10" ht="63" x14ac:dyDescent="0.25">
      <c r="A177" s="3"/>
      <c r="B177" s="5" t="s">
        <v>202</v>
      </c>
      <c r="C177" s="4"/>
      <c r="D177" s="27">
        <f t="shared" ref="D177:D210" si="47">E177+F177</f>
        <v>11</v>
      </c>
      <c r="E177" s="29">
        <v>5</v>
      </c>
      <c r="F177" s="29">
        <v>6</v>
      </c>
      <c r="G177" s="6" t="s">
        <v>350</v>
      </c>
      <c r="H177" s="6" t="s">
        <v>350</v>
      </c>
      <c r="I177" s="6" t="s">
        <v>350</v>
      </c>
      <c r="J177" s="6" t="s">
        <v>374</v>
      </c>
    </row>
    <row r="178" spans="1:10" ht="31.5" x14ac:dyDescent="0.25">
      <c r="A178" s="3"/>
      <c r="B178" s="5" t="s">
        <v>203</v>
      </c>
      <c r="C178" s="4"/>
      <c r="D178" s="27">
        <f t="shared" si="47"/>
        <v>0</v>
      </c>
      <c r="E178" s="29">
        <v>0</v>
      </c>
      <c r="F178" s="29">
        <v>0</v>
      </c>
      <c r="G178" s="6" t="s">
        <v>350</v>
      </c>
      <c r="H178" s="6" t="s">
        <v>350</v>
      </c>
      <c r="I178" s="6" t="s">
        <v>350</v>
      </c>
      <c r="J178" s="6" t="s">
        <v>363</v>
      </c>
    </row>
    <row r="179" spans="1:10" ht="47.25" x14ac:dyDescent="0.25">
      <c r="A179" s="3"/>
      <c r="B179" s="5" t="s">
        <v>152</v>
      </c>
      <c r="C179" s="4"/>
      <c r="D179" s="27">
        <f t="shared" si="47"/>
        <v>16</v>
      </c>
      <c r="E179" s="29">
        <v>8</v>
      </c>
      <c r="F179" s="29">
        <v>8</v>
      </c>
      <c r="G179" s="6" t="s">
        <v>350</v>
      </c>
      <c r="H179" s="6" t="s">
        <v>350</v>
      </c>
      <c r="I179" s="6" t="s">
        <v>350</v>
      </c>
      <c r="J179" s="6" t="s">
        <v>374</v>
      </c>
    </row>
    <row r="180" spans="1:10" ht="31.5" x14ac:dyDescent="0.25">
      <c r="A180" s="3"/>
      <c r="B180" s="5" t="s">
        <v>162</v>
      </c>
      <c r="C180" s="4"/>
      <c r="D180" s="27">
        <f t="shared" si="47"/>
        <v>1</v>
      </c>
      <c r="E180" s="29">
        <v>1</v>
      </c>
      <c r="F180" s="29">
        <v>0</v>
      </c>
      <c r="G180" s="6" t="s">
        <v>350</v>
      </c>
      <c r="H180" s="6" t="s">
        <v>350</v>
      </c>
      <c r="I180" s="6" t="s">
        <v>350</v>
      </c>
      <c r="J180" s="6" t="s">
        <v>363</v>
      </c>
    </row>
    <row r="181" spans="1:10" ht="31.5" x14ac:dyDescent="0.25">
      <c r="A181" s="3" t="s">
        <v>63</v>
      </c>
      <c r="B181" s="5" t="s">
        <v>204</v>
      </c>
      <c r="C181" s="4"/>
      <c r="D181" s="27">
        <f>(D182+D183)/(D184+D185)*100</f>
        <v>82.35294117647058</v>
      </c>
      <c r="E181" s="27">
        <f t="shared" ref="E181:F181" si="48">(E182+E183)/(E184+E185)*100</f>
        <v>88.888888888888886</v>
      </c>
      <c r="F181" s="27">
        <f t="shared" si="48"/>
        <v>75</v>
      </c>
      <c r="G181" s="6" t="s">
        <v>350</v>
      </c>
      <c r="H181" s="6" t="s">
        <v>350</v>
      </c>
      <c r="I181" s="6" t="s">
        <v>350</v>
      </c>
      <c r="J181" s="6"/>
    </row>
    <row r="182" spans="1:10" ht="47.25" x14ac:dyDescent="0.25">
      <c r="A182" s="3"/>
      <c r="B182" s="5" t="s">
        <v>205</v>
      </c>
      <c r="C182" s="4"/>
      <c r="D182" s="27">
        <f t="shared" si="47"/>
        <v>13</v>
      </c>
      <c r="E182" s="29">
        <v>7</v>
      </c>
      <c r="F182" s="29">
        <v>6</v>
      </c>
      <c r="G182" s="6" t="s">
        <v>350</v>
      </c>
      <c r="H182" s="6" t="s">
        <v>350</v>
      </c>
      <c r="I182" s="6" t="s">
        <v>350</v>
      </c>
      <c r="J182" s="6" t="s">
        <v>374</v>
      </c>
    </row>
    <row r="183" spans="1:10" ht="31.5" x14ac:dyDescent="0.25">
      <c r="A183" s="3"/>
      <c r="B183" s="5" t="s">
        <v>206</v>
      </c>
      <c r="C183" s="4"/>
      <c r="D183" s="27">
        <f t="shared" si="47"/>
        <v>1</v>
      </c>
      <c r="E183" s="29">
        <v>1</v>
      </c>
      <c r="F183" s="29">
        <v>0</v>
      </c>
      <c r="G183" s="6" t="s">
        <v>350</v>
      </c>
      <c r="H183" s="6" t="s">
        <v>350</v>
      </c>
      <c r="I183" s="6" t="s">
        <v>350</v>
      </c>
      <c r="J183" s="6" t="s">
        <v>363</v>
      </c>
    </row>
    <row r="184" spans="1:10" ht="47.25" x14ac:dyDescent="0.25">
      <c r="A184" s="3"/>
      <c r="B184" s="5" t="s">
        <v>152</v>
      </c>
      <c r="C184" s="4"/>
      <c r="D184" s="27">
        <f t="shared" si="47"/>
        <v>16</v>
      </c>
      <c r="E184" s="29">
        <v>8</v>
      </c>
      <c r="F184" s="29">
        <v>8</v>
      </c>
      <c r="G184" s="6" t="s">
        <v>350</v>
      </c>
      <c r="H184" s="6" t="s">
        <v>350</v>
      </c>
      <c r="I184" s="6" t="s">
        <v>350</v>
      </c>
      <c r="J184" s="6" t="s">
        <v>374</v>
      </c>
    </row>
    <row r="185" spans="1:10" ht="31.5" x14ac:dyDescent="0.25">
      <c r="A185" s="3"/>
      <c r="B185" s="5" t="s">
        <v>162</v>
      </c>
      <c r="C185" s="4"/>
      <c r="D185" s="27">
        <f t="shared" si="47"/>
        <v>1</v>
      </c>
      <c r="E185" s="29">
        <v>1</v>
      </c>
      <c r="F185" s="29">
        <v>0</v>
      </c>
      <c r="G185" s="6" t="s">
        <v>350</v>
      </c>
      <c r="H185" s="6" t="s">
        <v>350</v>
      </c>
      <c r="I185" s="6" t="s">
        <v>350</v>
      </c>
      <c r="J185" s="6" t="s">
        <v>363</v>
      </c>
    </row>
    <row r="186" spans="1:10" ht="31.5" x14ac:dyDescent="0.25">
      <c r="A186" s="3" t="s">
        <v>64</v>
      </c>
      <c r="B186" s="5" t="s">
        <v>207</v>
      </c>
      <c r="C186" s="4"/>
      <c r="D186" s="27">
        <f>(D187+D188)/(D189+D190)*100</f>
        <v>100</v>
      </c>
      <c r="E186" s="27">
        <f t="shared" ref="E186:F186" si="49">(E187+E188)/(E189+E190)*100</f>
        <v>100</v>
      </c>
      <c r="F186" s="27">
        <f t="shared" si="49"/>
        <v>100</v>
      </c>
      <c r="G186" s="6" t="s">
        <v>350</v>
      </c>
      <c r="H186" s="6" t="s">
        <v>350</v>
      </c>
      <c r="I186" s="6" t="s">
        <v>350</v>
      </c>
      <c r="J186" s="6"/>
    </row>
    <row r="187" spans="1:10" ht="47.25" x14ac:dyDescent="0.25">
      <c r="A187" s="3"/>
      <c r="B187" s="5" t="s">
        <v>208</v>
      </c>
      <c r="C187" s="4"/>
      <c r="D187" s="27">
        <f t="shared" si="47"/>
        <v>16</v>
      </c>
      <c r="E187" s="29">
        <v>8</v>
      </c>
      <c r="F187" s="29">
        <v>8</v>
      </c>
      <c r="G187" s="6" t="s">
        <v>350</v>
      </c>
      <c r="H187" s="6" t="s">
        <v>350</v>
      </c>
      <c r="I187" s="6" t="s">
        <v>350</v>
      </c>
      <c r="J187" s="6" t="s">
        <v>374</v>
      </c>
    </row>
    <row r="188" spans="1:10" ht="31.5" x14ac:dyDescent="0.25">
      <c r="A188" s="3"/>
      <c r="B188" s="5" t="s">
        <v>209</v>
      </c>
      <c r="C188" s="4"/>
      <c r="D188" s="27">
        <f t="shared" si="47"/>
        <v>1</v>
      </c>
      <c r="E188" s="29">
        <v>1</v>
      </c>
      <c r="F188" s="29">
        <v>0</v>
      </c>
      <c r="G188" s="6" t="s">
        <v>350</v>
      </c>
      <c r="H188" s="6" t="s">
        <v>350</v>
      </c>
      <c r="I188" s="6" t="s">
        <v>350</v>
      </c>
      <c r="J188" s="6" t="s">
        <v>363</v>
      </c>
    </row>
    <row r="189" spans="1:10" ht="47.25" x14ac:dyDescent="0.25">
      <c r="A189" s="3"/>
      <c r="B189" s="5" t="s">
        <v>152</v>
      </c>
      <c r="C189" s="4"/>
      <c r="D189" s="27">
        <f t="shared" si="47"/>
        <v>16</v>
      </c>
      <c r="E189" s="29">
        <v>8</v>
      </c>
      <c r="F189" s="29">
        <v>8</v>
      </c>
      <c r="G189" s="6" t="s">
        <v>350</v>
      </c>
      <c r="H189" s="6" t="s">
        <v>350</v>
      </c>
      <c r="I189" s="6" t="s">
        <v>350</v>
      </c>
      <c r="J189" s="6" t="s">
        <v>374</v>
      </c>
    </row>
    <row r="190" spans="1:10" ht="31.5" x14ac:dyDescent="0.25">
      <c r="A190" s="3"/>
      <c r="B190" s="5" t="s">
        <v>162</v>
      </c>
      <c r="C190" s="4"/>
      <c r="D190" s="27">
        <f t="shared" si="47"/>
        <v>1</v>
      </c>
      <c r="E190" s="29">
        <v>1</v>
      </c>
      <c r="F190" s="29">
        <v>0</v>
      </c>
      <c r="G190" s="6" t="s">
        <v>350</v>
      </c>
      <c r="H190" s="6" t="s">
        <v>350</v>
      </c>
      <c r="I190" s="6" t="s">
        <v>350</v>
      </c>
      <c r="J190" s="6" t="s">
        <v>363</v>
      </c>
    </row>
    <row r="191" spans="1:10" ht="31.5" x14ac:dyDescent="0.25">
      <c r="A191" s="3" t="s">
        <v>65</v>
      </c>
      <c r="B191" s="5" t="s">
        <v>210</v>
      </c>
      <c r="C191" s="4"/>
      <c r="D191" s="27">
        <f>(D192+D193)/(D194+D195)*100</f>
        <v>88.235294117647058</v>
      </c>
      <c r="E191" s="27">
        <f t="shared" ref="E191:F191" si="50">(E192+E193)/(E194+E195)*100</f>
        <v>88.888888888888886</v>
      </c>
      <c r="F191" s="27">
        <f t="shared" si="50"/>
        <v>87.5</v>
      </c>
      <c r="G191" s="6" t="s">
        <v>350</v>
      </c>
      <c r="H191" s="6" t="s">
        <v>350</v>
      </c>
      <c r="I191" s="6" t="s">
        <v>350</v>
      </c>
      <c r="J191" s="6"/>
    </row>
    <row r="192" spans="1:10" ht="47.25" x14ac:dyDescent="0.25">
      <c r="A192" s="3"/>
      <c r="B192" s="5" t="s">
        <v>211</v>
      </c>
      <c r="C192" s="4"/>
      <c r="D192" s="27">
        <f t="shared" si="47"/>
        <v>15</v>
      </c>
      <c r="E192" s="29">
        <v>8</v>
      </c>
      <c r="F192" s="29">
        <v>7</v>
      </c>
      <c r="G192" s="6" t="s">
        <v>350</v>
      </c>
      <c r="H192" s="6" t="s">
        <v>350</v>
      </c>
      <c r="I192" s="6" t="s">
        <v>350</v>
      </c>
      <c r="J192" s="6" t="s">
        <v>374</v>
      </c>
    </row>
    <row r="193" spans="1:10" ht="31.5" x14ac:dyDescent="0.25">
      <c r="A193" s="3"/>
      <c r="B193" s="5" t="s">
        <v>212</v>
      </c>
      <c r="C193" s="4"/>
      <c r="D193" s="27">
        <f t="shared" si="47"/>
        <v>0</v>
      </c>
      <c r="E193" s="29">
        <v>0</v>
      </c>
      <c r="F193" s="29">
        <v>0</v>
      </c>
      <c r="G193" s="6" t="s">
        <v>350</v>
      </c>
      <c r="H193" s="6" t="s">
        <v>350</v>
      </c>
      <c r="I193" s="6" t="s">
        <v>350</v>
      </c>
      <c r="J193" s="6" t="s">
        <v>363</v>
      </c>
    </row>
    <row r="194" spans="1:10" ht="47.25" x14ac:dyDescent="0.25">
      <c r="A194" s="3"/>
      <c r="B194" s="5" t="s">
        <v>152</v>
      </c>
      <c r="C194" s="4"/>
      <c r="D194" s="27">
        <f t="shared" si="47"/>
        <v>16</v>
      </c>
      <c r="E194" s="29">
        <v>8</v>
      </c>
      <c r="F194" s="29">
        <v>8</v>
      </c>
      <c r="G194" s="6" t="s">
        <v>350</v>
      </c>
      <c r="H194" s="6" t="s">
        <v>350</v>
      </c>
      <c r="I194" s="6" t="s">
        <v>350</v>
      </c>
      <c r="J194" s="6" t="s">
        <v>374</v>
      </c>
    </row>
    <row r="195" spans="1:10" ht="31.5" x14ac:dyDescent="0.25">
      <c r="A195" s="3"/>
      <c r="B195" s="5" t="s">
        <v>162</v>
      </c>
      <c r="C195" s="4"/>
      <c r="D195" s="27">
        <f t="shared" si="47"/>
        <v>1</v>
      </c>
      <c r="E195" s="29">
        <v>1</v>
      </c>
      <c r="F195" s="29">
        <v>0</v>
      </c>
      <c r="G195" s="6" t="s">
        <v>350</v>
      </c>
      <c r="H195" s="6" t="s">
        <v>350</v>
      </c>
      <c r="I195" s="6" t="s">
        <v>350</v>
      </c>
      <c r="J195" s="6" t="s">
        <v>363</v>
      </c>
    </row>
    <row r="196" spans="1:10" ht="31.5" x14ac:dyDescent="0.25">
      <c r="A196" s="3" t="s">
        <v>66</v>
      </c>
      <c r="B196" s="5" t="s">
        <v>213</v>
      </c>
      <c r="C196" s="4"/>
      <c r="D196" s="27">
        <f>(D197+D198)/(D199+D200)*100</f>
        <v>41.17647058823529</v>
      </c>
      <c r="E196" s="27">
        <f t="shared" ref="E196:F196" si="51">(E197+E198)/(E199+E200)*100</f>
        <v>55.555555555555557</v>
      </c>
      <c r="F196" s="27">
        <f t="shared" si="51"/>
        <v>25</v>
      </c>
      <c r="G196" s="6" t="s">
        <v>350</v>
      </c>
      <c r="H196" s="6" t="s">
        <v>350</v>
      </c>
      <c r="I196" s="6" t="s">
        <v>350</v>
      </c>
      <c r="J196" s="6"/>
    </row>
    <row r="197" spans="1:10" ht="63" x14ac:dyDescent="0.25">
      <c r="A197" s="3"/>
      <c r="B197" s="5" t="s">
        <v>214</v>
      </c>
      <c r="C197" s="4"/>
      <c r="D197" s="27">
        <f t="shared" si="47"/>
        <v>7</v>
      </c>
      <c r="E197" s="29">
        <v>5</v>
      </c>
      <c r="F197" s="29">
        <v>2</v>
      </c>
      <c r="G197" s="6" t="s">
        <v>350</v>
      </c>
      <c r="H197" s="6" t="s">
        <v>350</v>
      </c>
      <c r="I197" s="6" t="s">
        <v>350</v>
      </c>
      <c r="J197" s="6" t="s">
        <v>374</v>
      </c>
    </row>
    <row r="198" spans="1:10" ht="31.5" x14ac:dyDescent="0.25">
      <c r="A198" s="3"/>
      <c r="B198" s="5" t="s">
        <v>215</v>
      </c>
      <c r="C198" s="4"/>
      <c r="D198" s="27">
        <f t="shared" si="47"/>
        <v>0</v>
      </c>
      <c r="E198" s="29">
        <v>0</v>
      </c>
      <c r="F198" s="29">
        <v>0</v>
      </c>
      <c r="G198" s="6" t="s">
        <v>350</v>
      </c>
      <c r="H198" s="6" t="s">
        <v>350</v>
      </c>
      <c r="I198" s="6" t="s">
        <v>350</v>
      </c>
      <c r="J198" s="6" t="s">
        <v>363</v>
      </c>
    </row>
    <row r="199" spans="1:10" ht="47.25" x14ac:dyDescent="0.25">
      <c r="A199" s="3"/>
      <c r="B199" s="5" t="s">
        <v>152</v>
      </c>
      <c r="C199" s="4"/>
      <c r="D199" s="27">
        <f t="shared" si="47"/>
        <v>16</v>
      </c>
      <c r="E199" s="29">
        <v>8</v>
      </c>
      <c r="F199" s="29">
        <v>8</v>
      </c>
      <c r="G199" s="6" t="s">
        <v>350</v>
      </c>
      <c r="H199" s="6" t="s">
        <v>350</v>
      </c>
      <c r="I199" s="6" t="s">
        <v>350</v>
      </c>
      <c r="J199" s="6" t="s">
        <v>374</v>
      </c>
    </row>
    <row r="200" spans="1:10" ht="31.5" x14ac:dyDescent="0.25">
      <c r="A200" s="3"/>
      <c r="B200" s="5" t="s">
        <v>162</v>
      </c>
      <c r="C200" s="4"/>
      <c r="D200" s="27">
        <f t="shared" si="47"/>
        <v>1</v>
      </c>
      <c r="E200" s="29">
        <v>1</v>
      </c>
      <c r="F200" s="29">
        <v>0</v>
      </c>
      <c r="G200" s="6" t="s">
        <v>350</v>
      </c>
      <c r="H200" s="6" t="s">
        <v>350</v>
      </c>
      <c r="I200" s="6" t="s">
        <v>350</v>
      </c>
      <c r="J200" s="6" t="s">
        <v>363</v>
      </c>
    </row>
    <row r="201" spans="1:10" ht="47.25" x14ac:dyDescent="0.25">
      <c r="A201" s="3" t="s">
        <v>67</v>
      </c>
      <c r="B201" s="5" t="s">
        <v>216</v>
      </c>
      <c r="C201" s="4"/>
      <c r="D201" s="27">
        <f>(D202+D203)/(D204+D205)*100</f>
        <v>0</v>
      </c>
      <c r="E201" s="27">
        <f t="shared" ref="E201:F201" si="52">(E202+E203)/(E204+E205)*100</f>
        <v>0</v>
      </c>
      <c r="F201" s="27">
        <f t="shared" si="52"/>
        <v>0</v>
      </c>
      <c r="G201" s="6" t="s">
        <v>350</v>
      </c>
      <c r="H201" s="6" t="s">
        <v>350</v>
      </c>
      <c r="I201" s="6" t="s">
        <v>350</v>
      </c>
      <c r="J201" s="6"/>
    </row>
    <row r="202" spans="1:10" ht="63" x14ac:dyDescent="0.25">
      <c r="A202" s="3"/>
      <c r="B202" s="5" t="s">
        <v>217</v>
      </c>
      <c r="C202" s="4"/>
      <c r="D202" s="27">
        <f t="shared" si="47"/>
        <v>0</v>
      </c>
      <c r="E202" s="29">
        <v>0</v>
      </c>
      <c r="F202" s="29">
        <v>0</v>
      </c>
      <c r="G202" s="6" t="s">
        <v>350</v>
      </c>
      <c r="H202" s="6" t="s">
        <v>350</v>
      </c>
      <c r="I202" s="6" t="s">
        <v>350</v>
      </c>
      <c r="J202" s="6" t="s">
        <v>374</v>
      </c>
    </row>
    <row r="203" spans="1:10" ht="31.5" x14ac:dyDescent="0.25">
      <c r="A203" s="3"/>
      <c r="B203" s="5" t="s">
        <v>218</v>
      </c>
      <c r="C203" s="4"/>
      <c r="D203" s="27">
        <f t="shared" si="47"/>
        <v>0</v>
      </c>
      <c r="E203" s="29">
        <v>0</v>
      </c>
      <c r="F203" s="29">
        <v>0</v>
      </c>
      <c r="G203" s="6" t="s">
        <v>350</v>
      </c>
      <c r="H203" s="6" t="s">
        <v>350</v>
      </c>
      <c r="I203" s="6" t="s">
        <v>350</v>
      </c>
      <c r="J203" s="6" t="s">
        <v>363</v>
      </c>
    </row>
    <row r="204" spans="1:10" ht="47.25" x14ac:dyDescent="0.25">
      <c r="A204" s="3"/>
      <c r="B204" s="5" t="s">
        <v>152</v>
      </c>
      <c r="C204" s="14"/>
      <c r="D204" s="27"/>
      <c r="E204" s="29">
        <v>8</v>
      </c>
      <c r="F204" s="29">
        <v>8</v>
      </c>
      <c r="G204" s="6"/>
      <c r="H204" s="6"/>
      <c r="I204" s="6"/>
      <c r="J204" s="6" t="s">
        <v>374</v>
      </c>
    </row>
    <row r="205" spans="1:10" ht="31.5" x14ac:dyDescent="0.25">
      <c r="A205" s="3"/>
      <c r="B205" s="5" t="s">
        <v>162</v>
      </c>
      <c r="C205" s="4"/>
      <c r="D205" s="27">
        <f t="shared" si="47"/>
        <v>1</v>
      </c>
      <c r="E205" s="29">
        <v>1</v>
      </c>
      <c r="F205" s="29">
        <v>0</v>
      </c>
      <c r="G205" s="6" t="s">
        <v>350</v>
      </c>
      <c r="H205" s="6" t="s">
        <v>350</v>
      </c>
      <c r="I205" s="6" t="s">
        <v>350</v>
      </c>
      <c r="J205" s="6" t="s">
        <v>363</v>
      </c>
    </row>
    <row r="206" spans="1:10" ht="47.25" x14ac:dyDescent="0.25">
      <c r="A206" s="3" t="s">
        <v>68</v>
      </c>
      <c r="B206" s="5" t="s">
        <v>219</v>
      </c>
      <c r="C206" s="4"/>
      <c r="D206" s="27">
        <f>(D207+D208)/(D209+D210)*100</f>
        <v>11.76470588235294</v>
      </c>
      <c r="E206" s="27">
        <f t="shared" ref="E206:F206" si="53">(E207+E208)/(E209+E210)*100</f>
        <v>22.222222222222221</v>
      </c>
      <c r="F206" s="27">
        <f t="shared" si="53"/>
        <v>0</v>
      </c>
      <c r="G206" s="6" t="s">
        <v>350</v>
      </c>
      <c r="H206" s="6" t="s">
        <v>350</v>
      </c>
      <c r="I206" s="6" t="s">
        <v>350</v>
      </c>
      <c r="J206" s="6"/>
    </row>
    <row r="207" spans="1:10" ht="63" x14ac:dyDescent="0.25">
      <c r="A207" s="3"/>
      <c r="B207" s="5" t="s">
        <v>220</v>
      </c>
      <c r="C207" s="4"/>
      <c r="D207" s="27">
        <f t="shared" si="47"/>
        <v>2</v>
      </c>
      <c r="E207" s="29">
        <v>2</v>
      </c>
      <c r="F207" s="29">
        <v>0</v>
      </c>
      <c r="G207" s="6" t="s">
        <v>350</v>
      </c>
      <c r="H207" s="6" t="s">
        <v>350</v>
      </c>
      <c r="I207" s="6" t="s">
        <v>350</v>
      </c>
      <c r="J207" s="6" t="s">
        <v>374</v>
      </c>
    </row>
    <row r="208" spans="1:10" ht="31.5" x14ac:dyDescent="0.25">
      <c r="A208" s="3"/>
      <c r="B208" s="5" t="s">
        <v>221</v>
      </c>
      <c r="C208" s="4"/>
      <c r="D208" s="27">
        <f t="shared" si="47"/>
        <v>0</v>
      </c>
      <c r="E208" s="29">
        <v>0</v>
      </c>
      <c r="F208" s="29">
        <v>0</v>
      </c>
      <c r="G208" s="6" t="s">
        <v>350</v>
      </c>
      <c r="H208" s="6" t="s">
        <v>350</v>
      </c>
      <c r="I208" s="6" t="s">
        <v>350</v>
      </c>
      <c r="J208" s="6" t="s">
        <v>363</v>
      </c>
    </row>
    <row r="209" spans="1:10" ht="47.25" x14ac:dyDescent="0.25">
      <c r="A209" s="3"/>
      <c r="B209" s="5" t="s">
        <v>152</v>
      </c>
      <c r="C209" s="4"/>
      <c r="D209" s="27">
        <f t="shared" si="47"/>
        <v>16</v>
      </c>
      <c r="E209" s="29">
        <v>8</v>
      </c>
      <c r="F209" s="29">
        <v>8</v>
      </c>
      <c r="G209" s="6" t="s">
        <v>350</v>
      </c>
      <c r="H209" s="6" t="s">
        <v>350</v>
      </c>
      <c r="I209" s="6" t="s">
        <v>350</v>
      </c>
      <c r="J209" s="6" t="s">
        <v>374</v>
      </c>
    </row>
    <row r="210" spans="1:10" ht="31.5" x14ac:dyDescent="0.25">
      <c r="A210" s="3"/>
      <c r="B210" s="5" t="s">
        <v>162</v>
      </c>
      <c r="C210" s="4"/>
      <c r="D210" s="27">
        <f t="shared" si="47"/>
        <v>1</v>
      </c>
      <c r="E210" s="29">
        <v>1</v>
      </c>
      <c r="F210" s="29">
        <v>0</v>
      </c>
      <c r="G210" s="6" t="s">
        <v>350</v>
      </c>
      <c r="H210" s="6" t="s">
        <v>350</v>
      </c>
      <c r="I210" s="6" t="s">
        <v>350</v>
      </c>
      <c r="J210" s="6" t="s">
        <v>363</v>
      </c>
    </row>
    <row r="211" spans="1:10" x14ac:dyDescent="0.25">
      <c r="A211" s="15" t="s">
        <v>390</v>
      </c>
      <c r="B211" s="35" t="s">
        <v>391</v>
      </c>
      <c r="C211" s="36"/>
      <c r="D211" s="16"/>
      <c r="E211" s="16"/>
      <c r="F211" s="16"/>
      <c r="G211" s="16"/>
      <c r="H211" s="16"/>
      <c r="I211" s="16"/>
      <c r="J211" s="16"/>
    </row>
    <row r="212" spans="1:10" ht="26.25" customHeight="1" x14ac:dyDescent="0.25">
      <c r="A212" s="18" t="s">
        <v>222</v>
      </c>
      <c r="B212" s="31" t="s">
        <v>223</v>
      </c>
      <c r="C212" s="32"/>
      <c r="D212" s="19"/>
      <c r="E212" s="19"/>
      <c r="F212" s="19"/>
      <c r="G212" s="19"/>
      <c r="H212" s="19"/>
      <c r="I212" s="19"/>
      <c r="J212" s="19"/>
    </row>
    <row r="213" spans="1:10" ht="63" x14ac:dyDescent="0.25">
      <c r="A213" s="3" t="s">
        <v>224</v>
      </c>
      <c r="B213" s="5" t="s">
        <v>225</v>
      </c>
      <c r="C213" s="13"/>
      <c r="D213" s="27" t="e">
        <f>((D214+D215+D216)/D217)*100</f>
        <v>#VALUE!</v>
      </c>
      <c r="E213" s="27" t="e">
        <f t="shared" ref="E213:F213" si="54">((E214+E215+E216)/E217)*100</f>
        <v>#VALUE!</v>
      </c>
      <c r="F213" s="27" t="e">
        <f t="shared" si="54"/>
        <v>#VALUE!</v>
      </c>
      <c r="G213" s="6" t="s">
        <v>350</v>
      </c>
      <c r="H213" s="6" t="s">
        <v>350</v>
      </c>
      <c r="I213" s="6" t="s">
        <v>350</v>
      </c>
      <c r="J213" s="6"/>
    </row>
    <row r="214" spans="1:10" ht="47.25" x14ac:dyDescent="0.25">
      <c r="A214" s="3"/>
      <c r="B214" s="5" t="s">
        <v>226</v>
      </c>
      <c r="C214" s="13"/>
      <c r="D214" s="29">
        <v>2861</v>
      </c>
      <c r="E214" s="6" t="s">
        <v>350</v>
      </c>
      <c r="F214" s="6" t="s">
        <v>350</v>
      </c>
      <c r="G214" s="6" t="s">
        <v>350</v>
      </c>
      <c r="H214" s="6" t="s">
        <v>350</v>
      </c>
      <c r="I214" s="6" t="s">
        <v>350</v>
      </c>
      <c r="J214" s="6" t="s">
        <v>392</v>
      </c>
    </row>
    <row r="215" spans="1:10" ht="63" x14ac:dyDescent="0.25">
      <c r="A215" s="3"/>
      <c r="B215" s="5" t="s">
        <v>227</v>
      </c>
      <c r="C215" s="13"/>
      <c r="D215" s="6" t="s">
        <v>350</v>
      </c>
      <c r="E215" s="6" t="s">
        <v>350</v>
      </c>
      <c r="F215" s="6" t="s">
        <v>350</v>
      </c>
      <c r="G215" s="6" t="s">
        <v>350</v>
      </c>
      <c r="H215" s="29">
        <v>722</v>
      </c>
      <c r="I215" s="6" t="s">
        <v>350</v>
      </c>
      <c r="J215" s="6" t="s">
        <v>393</v>
      </c>
    </row>
    <row r="216" spans="1:10" ht="47.25" x14ac:dyDescent="0.25">
      <c r="A216" s="3"/>
      <c r="B216" s="5" t="s">
        <v>228</v>
      </c>
      <c r="C216" s="13"/>
      <c r="D216" s="6" t="s">
        <v>350</v>
      </c>
      <c r="E216" s="6" t="s">
        <v>350</v>
      </c>
      <c r="F216" s="6" t="s">
        <v>350</v>
      </c>
      <c r="G216" s="6" t="s">
        <v>350</v>
      </c>
      <c r="H216" s="6" t="s">
        <v>350</v>
      </c>
      <c r="I216" s="29">
        <v>0</v>
      </c>
      <c r="J216" s="6" t="s">
        <v>394</v>
      </c>
    </row>
    <row r="217" spans="1:10" ht="31.5" x14ac:dyDescent="0.25">
      <c r="A217" s="3"/>
      <c r="B217" s="5" t="s">
        <v>229</v>
      </c>
      <c r="C217" s="13"/>
      <c r="D217" s="29">
        <v>5108</v>
      </c>
      <c r="E217" s="6" t="s">
        <v>350</v>
      </c>
      <c r="F217" s="6" t="s">
        <v>350</v>
      </c>
      <c r="G217" s="6" t="s">
        <v>350</v>
      </c>
      <c r="H217" s="6" t="s">
        <v>350</v>
      </c>
      <c r="I217" s="6" t="s">
        <v>350</v>
      </c>
      <c r="J217" s="6" t="s">
        <v>354</v>
      </c>
    </row>
    <row r="218" spans="1:10" ht="38.25" customHeight="1" x14ac:dyDescent="0.25">
      <c r="A218" s="18" t="s">
        <v>230</v>
      </c>
      <c r="B218" s="31" t="s">
        <v>231</v>
      </c>
      <c r="C218" s="32"/>
      <c r="D218" s="19"/>
      <c r="E218" s="19"/>
      <c r="F218" s="19"/>
      <c r="G218" s="19"/>
      <c r="H218" s="19"/>
      <c r="I218" s="19"/>
      <c r="J218" s="19"/>
    </row>
    <row r="219" spans="1:10" ht="186" customHeight="1" x14ac:dyDescent="0.25">
      <c r="A219" s="3" t="s">
        <v>232</v>
      </c>
      <c r="B219" s="5" t="s">
        <v>233</v>
      </c>
      <c r="C219" s="14"/>
      <c r="D219" s="27" t="e">
        <f>(D220/(D220+D229+D230))*100</f>
        <v>#VALUE!</v>
      </c>
      <c r="E219" s="6" t="s">
        <v>350</v>
      </c>
      <c r="F219" s="6" t="s">
        <v>350</v>
      </c>
      <c r="G219" s="6" t="s">
        <v>350</v>
      </c>
      <c r="H219" s="27" t="e">
        <f>(H229/(H220+H229+H230))*100</f>
        <v>#VALUE!</v>
      </c>
      <c r="I219" s="27" t="e">
        <f>(I230/(I220+I229+I230))*100</f>
        <v>#VALUE!</v>
      </c>
      <c r="J219" s="6"/>
    </row>
    <row r="220" spans="1:10" ht="63" x14ac:dyDescent="0.25">
      <c r="A220" s="3"/>
      <c r="B220" s="5" t="s">
        <v>234</v>
      </c>
      <c r="C220" s="13"/>
      <c r="D220" s="27">
        <f>SUM(D221:D228)</f>
        <v>2861</v>
      </c>
      <c r="E220" s="6" t="s">
        <v>350</v>
      </c>
      <c r="F220" s="6" t="s">
        <v>350</v>
      </c>
      <c r="G220" s="6" t="s">
        <v>350</v>
      </c>
      <c r="H220" s="6" t="s">
        <v>350</v>
      </c>
      <c r="I220" s="6" t="s">
        <v>350</v>
      </c>
      <c r="J220" s="6"/>
    </row>
    <row r="221" spans="1:10" ht="31.5" x14ac:dyDescent="0.25">
      <c r="A221" s="3"/>
      <c r="B221" s="5" t="s">
        <v>235</v>
      </c>
      <c r="C221" s="13"/>
      <c r="D221" s="29">
        <v>1315</v>
      </c>
      <c r="E221" s="6" t="s">
        <v>350</v>
      </c>
      <c r="F221" s="6" t="s">
        <v>350</v>
      </c>
      <c r="G221" s="6" t="s">
        <v>350</v>
      </c>
      <c r="H221" s="6" t="s">
        <v>350</v>
      </c>
      <c r="I221" s="6" t="s">
        <v>350</v>
      </c>
      <c r="J221" s="6" t="s">
        <v>392</v>
      </c>
    </row>
    <row r="222" spans="1:10" ht="31.5" x14ac:dyDescent="0.25">
      <c r="A222" s="3"/>
      <c r="B222" s="5" t="s">
        <v>236</v>
      </c>
      <c r="C222" s="13"/>
      <c r="D222" s="29">
        <v>0</v>
      </c>
      <c r="E222" s="6" t="s">
        <v>350</v>
      </c>
      <c r="F222" s="6" t="s">
        <v>350</v>
      </c>
      <c r="G222" s="6" t="s">
        <v>350</v>
      </c>
      <c r="H222" s="6" t="s">
        <v>350</v>
      </c>
      <c r="I222" s="6" t="s">
        <v>350</v>
      </c>
      <c r="J222" s="6" t="s">
        <v>392</v>
      </c>
    </row>
    <row r="223" spans="1:10" ht="31.5" x14ac:dyDescent="0.25">
      <c r="A223" s="3"/>
      <c r="B223" s="5" t="s">
        <v>237</v>
      </c>
      <c r="C223" s="13"/>
      <c r="D223" s="29">
        <v>0</v>
      </c>
      <c r="E223" s="6" t="s">
        <v>350</v>
      </c>
      <c r="F223" s="6" t="s">
        <v>350</v>
      </c>
      <c r="G223" s="6" t="s">
        <v>350</v>
      </c>
      <c r="H223" s="6" t="s">
        <v>350</v>
      </c>
      <c r="I223" s="6" t="s">
        <v>350</v>
      </c>
      <c r="J223" s="6" t="s">
        <v>392</v>
      </c>
    </row>
    <row r="224" spans="1:10" ht="31.5" x14ac:dyDescent="0.25">
      <c r="A224" s="3"/>
      <c r="B224" s="5" t="s">
        <v>238</v>
      </c>
      <c r="C224" s="13"/>
      <c r="D224" s="29">
        <v>0</v>
      </c>
      <c r="E224" s="6" t="s">
        <v>350</v>
      </c>
      <c r="F224" s="6" t="s">
        <v>350</v>
      </c>
      <c r="G224" s="6" t="s">
        <v>350</v>
      </c>
      <c r="H224" s="6" t="s">
        <v>350</v>
      </c>
      <c r="I224" s="6" t="s">
        <v>350</v>
      </c>
      <c r="J224" s="6" t="s">
        <v>392</v>
      </c>
    </row>
    <row r="225" spans="1:10" ht="31.5" x14ac:dyDescent="0.25">
      <c r="A225" s="3"/>
      <c r="B225" s="5" t="s">
        <v>239</v>
      </c>
      <c r="C225" s="13"/>
      <c r="D225" s="29">
        <v>0</v>
      </c>
      <c r="E225" s="6" t="s">
        <v>350</v>
      </c>
      <c r="F225" s="6" t="s">
        <v>350</v>
      </c>
      <c r="G225" s="6" t="s">
        <v>350</v>
      </c>
      <c r="H225" s="6" t="s">
        <v>350</v>
      </c>
      <c r="I225" s="6" t="s">
        <v>350</v>
      </c>
      <c r="J225" s="6" t="s">
        <v>392</v>
      </c>
    </row>
    <row r="226" spans="1:10" ht="31.5" x14ac:dyDescent="0.25">
      <c r="A226" s="3"/>
      <c r="B226" s="5" t="s">
        <v>240</v>
      </c>
      <c r="C226" s="13"/>
      <c r="D226" s="29">
        <v>1546</v>
      </c>
      <c r="E226" s="6" t="s">
        <v>350</v>
      </c>
      <c r="F226" s="6" t="s">
        <v>350</v>
      </c>
      <c r="G226" s="6" t="s">
        <v>350</v>
      </c>
      <c r="H226" s="6" t="s">
        <v>350</v>
      </c>
      <c r="I226" s="6" t="s">
        <v>350</v>
      </c>
      <c r="J226" s="6" t="s">
        <v>392</v>
      </c>
    </row>
    <row r="227" spans="1:10" ht="31.5" x14ac:dyDescent="0.25">
      <c r="A227" s="3"/>
      <c r="B227" s="5" t="s">
        <v>241</v>
      </c>
      <c r="C227" s="13"/>
      <c r="D227" s="29">
        <v>0</v>
      </c>
      <c r="E227" s="6" t="s">
        <v>350</v>
      </c>
      <c r="F227" s="6" t="s">
        <v>350</v>
      </c>
      <c r="G227" s="6" t="s">
        <v>350</v>
      </c>
      <c r="H227" s="6" t="s">
        <v>350</v>
      </c>
      <c r="I227" s="6" t="s">
        <v>350</v>
      </c>
      <c r="J227" s="6" t="s">
        <v>392</v>
      </c>
    </row>
    <row r="228" spans="1:10" ht="31.5" x14ac:dyDescent="0.25">
      <c r="A228" s="3"/>
      <c r="B228" s="5" t="s">
        <v>242</v>
      </c>
      <c r="C228" s="13"/>
      <c r="D228" s="29">
        <v>0</v>
      </c>
      <c r="E228" s="6" t="s">
        <v>350</v>
      </c>
      <c r="F228" s="6" t="s">
        <v>350</v>
      </c>
      <c r="G228" s="6" t="s">
        <v>350</v>
      </c>
      <c r="H228" s="6" t="s">
        <v>350</v>
      </c>
      <c r="I228" s="6" t="s">
        <v>350</v>
      </c>
      <c r="J228" s="6" t="s">
        <v>392</v>
      </c>
    </row>
    <row r="229" spans="1:10" ht="63" x14ac:dyDescent="0.25">
      <c r="A229" s="3"/>
      <c r="B229" s="5" t="s">
        <v>243</v>
      </c>
      <c r="C229" s="13"/>
      <c r="D229" s="6" t="s">
        <v>350</v>
      </c>
      <c r="E229" s="6" t="s">
        <v>350</v>
      </c>
      <c r="F229" s="6" t="s">
        <v>350</v>
      </c>
      <c r="G229" s="6" t="s">
        <v>350</v>
      </c>
      <c r="H229" s="29">
        <v>722</v>
      </c>
      <c r="I229" s="6" t="s">
        <v>350</v>
      </c>
      <c r="J229" s="6" t="s">
        <v>393</v>
      </c>
    </row>
    <row r="230" spans="1:10" ht="63" x14ac:dyDescent="0.25">
      <c r="A230" s="3"/>
      <c r="B230" s="5" t="s">
        <v>244</v>
      </c>
      <c r="C230" s="13"/>
      <c r="D230" s="6" t="s">
        <v>350</v>
      </c>
      <c r="E230" s="6" t="s">
        <v>350</v>
      </c>
      <c r="F230" s="6" t="s">
        <v>350</v>
      </c>
      <c r="G230" s="6" t="s">
        <v>350</v>
      </c>
      <c r="H230" s="6" t="s">
        <v>350</v>
      </c>
      <c r="I230" s="29">
        <v>0</v>
      </c>
      <c r="J230" s="6" t="s">
        <v>394</v>
      </c>
    </row>
    <row r="231" spans="1:10" ht="36" customHeight="1" x14ac:dyDescent="0.25">
      <c r="A231" s="18" t="s">
        <v>245</v>
      </c>
      <c r="B231" s="31" t="s">
        <v>246</v>
      </c>
      <c r="C231" s="32"/>
      <c r="D231" s="19"/>
      <c r="E231" s="19"/>
      <c r="F231" s="19"/>
      <c r="G231" s="19"/>
      <c r="H231" s="19"/>
      <c r="I231" s="19"/>
      <c r="J231" s="19"/>
    </row>
    <row r="232" spans="1:10" ht="63" x14ac:dyDescent="0.25">
      <c r="A232" s="3" t="s">
        <v>247</v>
      </c>
      <c r="B232" s="5" t="s">
        <v>248</v>
      </c>
      <c r="C232" s="13"/>
      <c r="D232" s="27">
        <f>((((D233/D234)/12)*100)/D235)*100</f>
        <v>11113.38855474658</v>
      </c>
      <c r="E232" s="6" t="s">
        <v>350</v>
      </c>
      <c r="F232" s="6" t="s">
        <v>350</v>
      </c>
      <c r="G232" s="6" t="s">
        <v>350</v>
      </c>
      <c r="H232" s="27" t="e">
        <f>((((H233/H234)/12)*100)/D235)*100</f>
        <v>#DIV/0!</v>
      </c>
      <c r="I232" s="27" t="e">
        <f>((((I233/I234)/12)*100)/D235)*100</f>
        <v>#DIV/0!</v>
      </c>
      <c r="J232" s="6"/>
    </row>
    <row r="233" spans="1:10" ht="78.75" x14ac:dyDescent="0.25">
      <c r="A233" s="3"/>
      <c r="B233" s="5" t="s">
        <v>249</v>
      </c>
      <c r="C233" s="13"/>
      <c r="D233" s="29">
        <v>18957885</v>
      </c>
      <c r="E233" s="6" t="s">
        <v>350</v>
      </c>
      <c r="F233" s="6" t="s">
        <v>350</v>
      </c>
      <c r="G233" s="6" t="s">
        <v>350</v>
      </c>
      <c r="H233" s="29">
        <v>0</v>
      </c>
      <c r="I233" s="29">
        <v>0</v>
      </c>
      <c r="J233" s="6" t="s">
        <v>358</v>
      </c>
    </row>
    <row r="234" spans="1:10" ht="78.75" x14ac:dyDescent="0.25">
      <c r="A234" s="3"/>
      <c r="B234" s="5" t="s">
        <v>250</v>
      </c>
      <c r="C234" s="13"/>
      <c r="D234" s="29">
        <v>45</v>
      </c>
      <c r="E234" s="6" t="s">
        <v>350</v>
      </c>
      <c r="F234" s="6" t="s">
        <v>350</v>
      </c>
      <c r="G234" s="6" t="s">
        <v>350</v>
      </c>
      <c r="H234" s="29">
        <v>0</v>
      </c>
      <c r="I234" s="29">
        <v>0</v>
      </c>
      <c r="J234" s="6" t="s">
        <v>358</v>
      </c>
    </row>
    <row r="235" spans="1:10" ht="47.25" x14ac:dyDescent="0.25">
      <c r="A235" s="3"/>
      <c r="B235" s="5" t="s">
        <v>138</v>
      </c>
      <c r="C235" s="13"/>
      <c r="D235" s="29">
        <v>31590</v>
      </c>
      <c r="E235" s="6" t="s">
        <v>350</v>
      </c>
      <c r="F235" s="6" t="s">
        <v>350</v>
      </c>
      <c r="G235" s="6" t="s">
        <v>350</v>
      </c>
      <c r="H235" s="6" t="s">
        <v>350</v>
      </c>
      <c r="I235" s="6" t="s">
        <v>350</v>
      </c>
      <c r="J235" s="6" t="s">
        <v>373</v>
      </c>
    </row>
    <row r="236" spans="1:10" ht="36.75" customHeight="1" x14ac:dyDescent="0.25">
      <c r="A236" s="18" t="s">
        <v>251</v>
      </c>
      <c r="B236" s="31" t="s">
        <v>252</v>
      </c>
      <c r="C236" s="32"/>
      <c r="D236" s="19"/>
      <c r="E236" s="19"/>
      <c r="F236" s="19"/>
      <c r="G236" s="19"/>
      <c r="H236" s="19"/>
      <c r="I236" s="19"/>
      <c r="J236" s="19"/>
    </row>
    <row r="237" spans="1:10" ht="31.5" x14ac:dyDescent="0.25">
      <c r="A237" s="3" t="s">
        <v>253</v>
      </c>
      <c r="B237" s="5" t="s">
        <v>254</v>
      </c>
      <c r="C237" s="13"/>
      <c r="D237" s="27">
        <f>(D238/D239)*100</f>
        <v>255.67983222649423</v>
      </c>
      <c r="E237" s="6" t="s">
        <v>350</v>
      </c>
      <c r="F237" s="6" t="s">
        <v>350</v>
      </c>
      <c r="G237" s="6" t="s">
        <v>350</v>
      </c>
      <c r="H237" s="6" t="s">
        <v>350</v>
      </c>
      <c r="I237" s="6" t="s">
        <v>350</v>
      </c>
      <c r="J237" s="6"/>
    </row>
    <row r="238" spans="1:10" ht="47.25" x14ac:dyDescent="0.25">
      <c r="A238" s="3"/>
      <c r="B238" s="5" t="s">
        <v>255</v>
      </c>
      <c r="C238" s="13"/>
      <c r="D238" s="29">
        <v>7315</v>
      </c>
      <c r="E238" s="6" t="s">
        <v>350</v>
      </c>
      <c r="F238" s="6" t="s">
        <v>350</v>
      </c>
      <c r="G238" s="6" t="s">
        <v>350</v>
      </c>
      <c r="H238" s="6" t="s">
        <v>350</v>
      </c>
      <c r="I238" s="6" t="s">
        <v>350</v>
      </c>
      <c r="J238" s="6" t="s">
        <v>392</v>
      </c>
    </row>
    <row r="239" spans="1:10" ht="31.5" x14ac:dyDescent="0.25">
      <c r="A239" s="3"/>
      <c r="B239" s="5" t="s">
        <v>256</v>
      </c>
      <c r="C239" s="23" t="s">
        <v>257</v>
      </c>
      <c r="D239" s="29">
        <v>2861</v>
      </c>
      <c r="E239" s="6" t="s">
        <v>350</v>
      </c>
      <c r="F239" s="6" t="s">
        <v>350</v>
      </c>
      <c r="G239" s="6" t="s">
        <v>350</v>
      </c>
      <c r="H239" s="6" t="s">
        <v>350</v>
      </c>
      <c r="I239" s="6" t="s">
        <v>350</v>
      </c>
      <c r="J239" s="6" t="s">
        <v>392</v>
      </c>
    </row>
    <row r="240" spans="1:10" ht="47.25" x14ac:dyDescent="0.25">
      <c r="A240" s="3" t="s">
        <v>258</v>
      </c>
      <c r="B240" s="5" t="s">
        <v>395</v>
      </c>
      <c r="C240" s="13"/>
      <c r="D240" s="6" t="s">
        <v>350</v>
      </c>
      <c r="E240" s="6" t="s">
        <v>350</v>
      </c>
      <c r="F240" s="6" t="s">
        <v>350</v>
      </c>
      <c r="G240" s="6" t="s">
        <v>350</v>
      </c>
      <c r="H240" s="6" t="s">
        <v>350</v>
      </c>
      <c r="I240" s="6" t="s">
        <v>350</v>
      </c>
      <c r="J240" s="6"/>
    </row>
    <row r="241" spans="1:10" x14ac:dyDescent="0.25">
      <c r="A241" s="3"/>
      <c r="B241" s="5" t="s">
        <v>396</v>
      </c>
      <c r="C241" s="13"/>
      <c r="D241" s="6" t="s">
        <v>350</v>
      </c>
      <c r="E241" s="6" t="s">
        <v>350</v>
      </c>
      <c r="F241" s="6" t="s">
        <v>350</v>
      </c>
      <c r="G241" s="6" t="s">
        <v>350</v>
      </c>
      <c r="H241" s="6" t="s">
        <v>350</v>
      </c>
      <c r="I241" s="6" t="s">
        <v>350</v>
      </c>
      <c r="J241" s="6"/>
    </row>
    <row r="242" spans="1:10" ht="39" customHeight="1" x14ac:dyDescent="0.25">
      <c r="A242" s="3"/>
      <c r="B242" s="5" t="s">
        <v>86</v>
      </c>
      <c r="C242" s="13"/>
      <c r="D242" s="27">
        <f>(D246/$D$249)*100</f>
        <v>100</v>
      </c>
      <c r="E242" s="6" t="s">
        <v>350</v>
      </c>
      <c r="F242" s="6" t="s">
        <v>350</v>
      </c>
      <c r="G242" s="6" t="s">
        <v>350</v>
      </c>
      <c r="H242" s="6" t="s">
        <v>350</v>
      </c>
      <c r="I242" s="6" t="s">
        <v>350</v>
      </c>
      <c r="J242" s="6"/>
    </row>
    <row r="243" spans="1:10" ht="39" customHeight="1" x14ac:dyDescent="0.25">
      <c r="A243" s="3"/>
      <c r="B243" s="5" t="s">
        <v>87</v>
      </c>
      <c r="C243" s="13"/>
      <c r="D243" s="27">
        <f t="shared" ref="D243:D244" si="55">(D247/$D$249)*100</f>
        <v>100</v>
      </c>
      <c r="E243" s="6" t="s">
        <v>350</v>
      </c>
      <c r="F243" s="6" t="s">
        <v>350</v>
      </c>
      <c r="G243" s="6" t="s">
        <v>350</v>
      </c>
      <c r="H243" s="6" t="s">
        <v>350</v>
      </c>
      <c r="I243" s="6" t="s">
        <v>350</v>
      </c>
      <c r="J243" s="6"/>
    </row>
    <row r="244" spans="1:10" ht="39" customHeight="1" x14ac:dyDescent="0.25">
      <c r="A244" s="3"/>
      <c r="B244" s="5" t="s">
        <v>88</v>
      </c>
      <c r="C244" s="13"/>
      <c r="D244" s="27">
        <f t="shared" si="55"/>
        <v>100</v>
      </c>
      <c r="E244" s="6" t="s">
        <v>350</v>
      </c>
      <c r="F244" s="6" t="s">
        <v>350</v>
      </c>
      <c r="G244" s="6" t="s">
        <v>350</v>
      </c>
      <c r="H244" s="6" t="s">
        <v>350</v>
      </c>
      <c r="I244" s="6" t="s">
        <v>350</v>
      </c>
      <c r="J244" s="6"/>
    </row>
    <row r="245" spans="1:10" ht="47.25" x14ac:dyDescent="0.25">
      <c r="A245" s="3"/>
      <c r="B245" s="5" t="s">
        <v>259</v>
      </c>
      <c r="C245" s="13"/>
      <c r="D245" s="6"/>
      <c r="E245" s="6" t="s">
        <v>350</v>
      </c>
      <c r="F245" s="6" t="s">
        <v>350</v>
      </c>
      <c r="G245" s="6" t="s">
        <v>350</v>
      </c>
      <c r="H245" s="6" t="s">
        <v>350</v>
      </c>
      <c r="I245" s="6" t="s">
        <v>350</v>
      </c>
      <c r="J245" s="6"/>
    </row>
    <row r="246" spans="1:10" ht="31.5" x14ac:dyDescent="0.25">
      <c r="A246" s="3"/>
      <c r="B246" s="5" t="s">
        <v>148</v>
      </c>
      <c r="C246" s="13"/>
      <c r="D246" s="29">
        <v>3</v>
      </c>
      <c r="E246" s="6" t="s">
        <v>350</v>
      </c>
      <c r="F246" s="6" t="s">
        <v>350</v>
      </c>
      <c r="G246" s="6" t="s">
        <v>350</v>
      </c>
      <c r="H246" s="6" t="s">
        <v>350</v>
      </c>
      <c r="I246" s="6" t="s">
        <v>350</v>
      </c>
      <c r="J246" s="6" t="s">
        <v>392</v>
      </c>
    </row>
    <row r="247" spans="1:10" ht="31.5" x14ac:dyDescent="0.25">
      <c r="A247" s="3"/>
      <c r="B247" s="5" t="s">
        <v>87</v>
      </c>
      <c r="C247" s="13"/>
      <c r="D247" s="29">
        <v>3</v>
      </c>
      <c r="E247" s="6" t="s">
        <v>350</v>
      </c>
      <c r="F247" s="6" t="s">
        <v>350</v>
      </c>
      <c r="G247" s="6" t="s">
        <v>350</v>
      </c>
      <c r="H247" s="6" t="s">
        <v>350</v>
      </c>
      <c r="I247" s="6" t="s">
        <v>350</v>
      </c>
      <c r="J247" s="6" t="s">
        <v>392</v>
      </c>
    </row>
    <row r="248" spans="1:10" ht="31.5" x14ac:dyDescent="0.25">
      <c r="A248" s="3"/>
      <c r="B248" s="5" t="s">
        <v>88</v>
      </c>
      <c r="C248" s="13"/>
      <c r="D248" s="29">
        <v>3</v>
      </c>
      <c r="E248" s="6" t="s">
        <v>350</v>
      </c>
      <c r="F248" s="6" t="s">
        <v>350</v>
      </c>
      <c r="G248" s="6" t="s">
        <v>350</v>
      </c>
      <c r="H248" s="6" t="s">
        <v>350</v>
      </c>
      <c r="I248" s="6" t="s">
        <v>350</v>
      </c>
      <c r="J248" s="6" t="s">
        <v>392</v>
      </c>
    </row>
    <row r="249" spans="1:10" ht="47.25" x14ac:dyDescent="0.25">
      <c r="A249" s="3"/>
      <c r="B249" s="5" t="s">
        <v>260</v>
      </c>
      <c r="C249" s="22" t="s">
        <v>93</v>
      </c>
      <c r="D249" s="29">
        <v>3</v>
      </c>
      <c r="E249" s="6" t="s">
        <v>350</v>
      </c>
      <c r="F249" s="6" t="s">
        <v>350</v>
      </c>
      <c r="G249" s="6" t="s">
        <v>350</v>
      </c>
      <c r="H249" s="6" t="s">
        <v>350</v>
      </c>
      <c r="I249" s="6" t="s">
        <v>350</v>
      </c>
      <c r="J249" s="6" t="s">
        <v>392</v>
      </c>
    </row>
    <row r="250" spans="1:10" ht="66.75" customHeight="1" x14ac:dyDescent="0.25">
      <c r="A250" s="3" t="s">
        <v>261</v>
      </c>
      <c r="B250" s="5" t="s">
        <v>398</v>
      </c>
      <c r="C250" s="13"/>
      <c r="D250" s="6" t="s">
        <v>350</v>
      </c>
      <c r="E250" s="6" t="s">
        <v>350</v>
      </c>
      <c r="F250" s="6" t="s">
        <v>350</v>
      </c>
      <c r="G250" s="6" t="s">
        <v>350</v>
      </c>
      <c r="H250" s="6" t="s">
        <v>350</v>
      </c>
      <c r="I250" s="6" t="s">
        <v>350</v>
      </c>
      <c r="J250" s="6"/>
    </row>
    <row r="251" spans="1:10" ht="32.25" customHeight="1" x14ac:dyDescent="0.25">
      <c r="A251" s="3"/>
      <c r="B251" s="5" t="s">
        <v>338</v>
      </c>
      <c r="C251" s="14"/>
      <c r="D251" s="27">
        <f>(D252/D255)*100</f>
        <v>6.9905627403005932E-2</v>
      </c>
      <c r="E251" s="6"/>
      <c r="F251" s="6"/>
      <c r="G251" s="6"/>
      <c r="H251" s="6"/>
      <c r="I251" s="6"/>
      <c r="J251" s="6"/>
    </row>
    <row r="252" spans="1:10" ht="63" x14ac:dyDescent="0.25">
      <c r="A252" s="3"/>
      <c r="B252" s="5" t="s">
        <v>262</v>
      </c>
      <c r="C252" s="22" t="s">
        <v>263</v>
      </c>
      <c r="D252" s="29">
        <v>2</v>
      </c>
      <c r="E252" s="6" t="s">
        <v>350</v>
      </c>
      <c r="F252" s="6" t="s">
        <v>350</v>
      </c>
      <c r="G252" s="6" t="s">
        <v>350</v>
      </c>
      <c r="H252" s="6" t="s">
        <v>350</v>
      </c>
      <c r="I252" s="6" t="s">
        <v>350</v>
      </c>
      <c r="J252" s="6" t="s">
        <v>392</v>
      </c>
    </row>
    <row r="253" spans="1:10" ht="27" customHeight="1" x14ac:dyDescent="0.25">
      <c r="A253" s="3"/>
      <c r="B253" s="5" t="s">
        <v>397</v>
      </c>
      <c r="C253" s="14"/>
      <c r="D253" s="27">
        <f>(D254/D255)*100</f>
        <v>6.9905627403005932E-2</v>
      </c>
      <c r="E253" s="6"/>
      <c r="F253" s="6"/>
      <c r="G253" s="6"/>
      <c r="H253" s="6"/>
      <c r="I253" s="6"/>
      <c r="J253" s="6"/>
    </row>
    <row r="254" spans="1:10" ht="63" x14ac:dyDescent="0.25">
      <c r="A254" s="3"/>
      <c r="B254" s="5" t="s">
        <v>264</v>
      </c>
      <c r="C254" s="13"/>
      <c r="D254" s="29">
        <v>2</v>
      </c>
      <c r="E254" s="6" t="s">
        <v>350</v>
      </c>
      <c r="F254" s="6" t="s">
        <v>350</v>
      </c>
      <c r="G254" s="6" t="s">
        <v>350</v>
      </c>
      <c r="H254" s="6" t="s">
        <v>350</v>
      </c>
      <c r="I254" s="6" t="s">
        <v>350</v>
      </c>
      <c r="J254" s="6" t="s">
        <v>392</v>
      </c>
    </row>
    <row r="255" spans="1:10" ht="31.5" x14ac:dyDescent="0.25">
      <c r="A255" s="3"/>
      <c r="B255" s="5" t="s">
        <v>256</v>
      </c>
      <c r="C255" s="22" t="s">
        <v>257</v>
      </c>
      <c r="D255" s="29">
        <v>2861</v>
      </c>
      <c r="E255" s="6" t="s">
        <v>350</v>
      </c>
      <c r="F255" s="6" t="s">
        <v>350</v>
      </c>
      <c r="G255" s="6" t="s">
        <v>350</v>
      </c>
      <c r="H255" s="6" t="s">
        <v>350</v>
      </c>
      <c r="I255" s="6" t="s">
        <v>350</v>
      </c>
      <c r="J255" s="6" t="s">
        <v>392</v>
      </c>
    </row>
    <row r="256" spans="1:10" ht="43.5" customHeight="1" x14ac:dyDescent="0.25">
      <c r="A256" s="18" t="s">
        <v>265</v>
      </c>
      <c r="B256" s="31" t="s">
        <v>266</v>
      </c>
      <c r="C256" s="32"/>
      <c r="D256" s="19"/>
      <c r="E256" s="19"/>
      <c r="F256" s="19"/>
      <c r="G256" s="19"/>
      <c r="H256" s="19"/>
      <c r="I256" s="19"/>
      <c r="J256" s="19"/>
    </row>
    <row r="257" spans="1:10" ht="42.75" customHeight="1" x14ac:dyDescent="0.25">
      <c r="A257" s="3" t="s">
        <v>267</v>
      </c>
      <c r="B257" s="5" t="s">
        <v>268</v>
      </c>
      <c r="C257" s="13"/>
      <c r="D257" s="27" t="e">
        <f>((D258+D259+D260)/(D261+D263+D264))*100</f>
        <v>#VALUE!</v>
      </c>
      <c r="E257" s="27" t="e">
        <f t="shared" ref="E257:F257" si="56">((E258+E259+E260)/(E261+E263+E264))*100</f>
        <v>#VALUE!</v>
      </c>
      <c r="F257" s="27" t="e">
        <f t="shared" si="56"/>
        <v>#VALUE!</v>
      </c>
      <c r="G257" s="6" t="s">
        <v>350</v>
      </c>
      <c r="H257" s="6" t="s">
        <v>350</v>
      </c>
      <c r="I257" s="6" t="s">
        <v>350</v>
      </c>
      <c r="J257" s="6"/>
    </row>
    <row r="258" spans="1:10" ht="63" x14ac:dyDescent="0.25">
      <c r="A258" s="3"/>
      <c r="B258" s="5" t="s">
        <v>399</v>
      </c>
      <c r="C258" s="13"/>
      <c r="D258" s="27">
        <f>E258+F258</f>
        <v>3</v>
      </c>
      <c r="E258" s="29">
        <v>3</v>
      </c>
      <c r="F258" s="29">
        <v>0</v>
      </c>
      <c r="G258" s="6" t="s">
        <v>350</v>
      </c>
      <c r="H258" s="6" t="s">
        <v>350</v>
      </c>
      <c r="I258" s="6" t="s">
        <v>350</v>
      </c>
      <c r="J258" s="6" t="s">
        <v>392</v>
      </c>
    </row>
    <row r="259" spans="1:10" ht="31.5" x14ac:dyDescent="0.25">
      <c r="A259" s="3"/>
      <c r="B259" s="5" t="s">
        <v>400</v>
      </c>
      <c r="C259" s="13"/>
      <c r="D259" s="6" t="s">
        <v>350</v>
      </c>
      <c r="E259" s="6" t="s">
        <v>350</v>
      </c>
      <c r="F259" s="6" t="s">
        <v>350</v>
      </c>
      <c r="G259" s="6" t="s">
        <v>350</v>
      </c>
      <c r="H259" s="29">
        <v>9</v>
      </c>
      <c r="I259" s="6" t="s">
        <v>350</v>
      </c>
      <c r="J259" s="6" t="s">
        <v>393</v>
      </c>
    </row>
    <row r="260" spans="1:10" ht="30.75" customHeight="1" x14ac:dyDescent="0.25">
      <c r="A260" s="3"/>
      <c r="B260" s="5" t="s">
        <v>401</v>
      </c>
      <c r="C260" s="13"/>
      <c r="D260" s="6" t="s">
        <v>350</v>
      </c>
      <c r="E260" s="6" t="s">
        <v>350</v>
      </c>
      <c r="F260" s="6" t="s">
        <v>350</v>
      </c>
      <c r="G260" s="6" t="s">
        <v>350</v>
      </c>
      <c r="H260" s="6" t="s">
        <v>350</v>
      </c>
      <c r="I260" s="29">
        <v>0</v>
      </c>
      <c r="J260" s="6" t="s">
        <v>394</v>
      </c>
    </row>
    <row r="261" spans="1:10" ht="47.25" x14ac:dyDescent="0.25">
      <c r="A261" s="3"/>
      <c r="B261" s="5" t="s">
        <v>402</v>
      </c>
      <c r="C261" s="13"/>
      <c r="D261" s="27">
        <f>E261+F261</f>
        <v>3</v>
      </c>
      <c r="E261" s="29">
        <v>3</v>
      </c>
      <c r="F261" s="29">
        <v>0</v>
      </c>
      <c r="G261" s="6" t="s">
        <v>350</v>
      </c>
      <c r="H261" s="6" t="s">
        <v>350</v>
      </c>
      <c r="I261" s="6" t="s">
        <v>350</v>
      </c>
      <c r="J261" s="6" t="s">
        <v>392</v>
      </c>
    </row>
    <row r="262" spans="1:10" ht="31.5" x14ac:dyDescent="0.25">
      <c r="A262" s="3"/>
      <c r="B262" s="5" t="s">
        <v>403</v>
      </c>
      <c r="C262" s="14"/>
      <c r="D262" s="6" t="s">
        <v>350</v>
      </c>
      <c r="E262" s="6" t="s">
        <v>350</v>
      </c>
      <c r="F262" s="6" t="s">
        <v>350</v>
      </c>
      <c r="G262" s="6" t="s">
        <v>350</v>
      </c>
      <c r="H262" s="29">
        <v>9</v>
      </c>
      <c r="I262" s="6" t="s">
        <v>350</v>
      </c>
      <c r="J262" s="6" t="s">
        <v>393</v>
      </c>
    </row>
    <row r="263" spans="1:10" ht="27" customHeight="1" x14ac:dyDescent="0.25">
      <c r="A263" s="3"/>
      <c r="B263" s="5" t="s">
        <v>404</v>
      </c>
      <c r="C263" s="13"/>
      <c r="D263" s="6" t="s">
        <v>350</v>
      </c>
      <c r="E263" s="6" t="s">
        <v>350</v>
      </c>
      <c r="F263" s="6" t="s">
        <v>350</v>
      </c>
      <c r="G263" s="6" t="s">
        <v>350</v>
      </c>
      <c r="H263" s="6" t="s">
        <v>350</v>
      </c>
      <c r="I263" s="29">
        <v>0</v>
      </c>
      <c r="J263" s="6" t="s">
        <v>394</v>
      </c>
    </row>
    <row r="264" spans="1:10" ht="44.25" customHeight="1" x14ac:dyDescent="0.25">
      <c r="A264" s="18" t="s">
        <v>269</v>
      </c>
      <c r="B264" s="31" t="s">
        <v>270</v>
      </c>
      <c r="C264" s="32"/>
      <c r="D264" s="19"/>
      <c r="E264" s="19"/>
      <c r="F264" s="19"/>
      <c r="G264" s="19"/>
      <c r="H264" s="19"/>
      <c r="I264" s="19"/>
      <c r="J264" s="19"/>
    </row>
    <row r="265" spans="1:10" ht="47.25" x14ac:dyDescent="0.25">
      <c r="A265" s="3" t="s">
        <v>271</v>
      </c>
      <c r="B265" s="5" t="s">
        <v>272</v>
      </c>
      <c r="C265" s="22" t="s">
        <v>273</v>
      </c>
      <c r="D265" s="27">
        <f>D266/D267</f>
        <v>24.853198182453689</v>
      </c>
      <c r="E265" s="6" t="s">
        <v>350</v>
      </c>
      <c r="F265" s="6" t="s">
        <v>350</v>
      </c>
      <c r="G265" s="6" t="s">
        <v>350</v>
      </c>
      <c r="H265" s="6" t="s">
        <v>350</v>
      </c>
      <c r="I265" s="6" t="s">
        <v>350</v>
      </c>
      <c r="J265" s="6"/>
    </row>
    <row r="266" spans="1:10" ht="47.25" x14ac:dyDescent="0.25">
      <c r="A266" s="3"/>
      <c r="B266" s="5" t="s">
        <v>274</v>
      </c>
      <c r="C266" s="22" t="s">
        <v>275</v>
      </c>
      <c r="D266" s="29">
        <v>71105</v>
      </c>
      <c r="E266" s="6" t="s">
        <v>350</v>
      </c>
      <c r="F266" s="6" t="s">
        <v>350</v>
      </c>
      <c r="G266" s="6" t="s">
        <v>350</v>
      </c>
      <c r="H266" s="6" t="s">
        <v>350</v>
      </c>
      <c r="I266" s="6" t="s">
        <v>350</v>
      </c>
      <c r="J266" s="6" t="s">
        <v>392</v>
      </c>
    </row>
    <row r="267" spans="1:10" ht="31.5" x14ac:dyDescent="0.25">
      <c r="A267" s="3"/>
      <c r="B267" s="5" t="s">
        <v>256</v>
      </c>
      <c r="C267" s="22" t="s">
        <v>257</v>
      </c>
      <c r="D267" s="29">
        <v>2861</v>
      </c>
      <c r="E267" s="6" t="s">
        <v>350</v>
      </c>
      <c r="F267" s="6" t="s">
        <v>350</v>
      </c>
      <c r="G267" s="6" t="s">
        <v>350</v>
      </c>
      <c r="H267" s="6" t="s">
        <v>350</v>
      </c>
      <c r="I267" s="6" t="s">
        <v>350</v>
      </c>
      <c r="J267" s="6" t="s">
        <v>392</v>
      </c>
    </row>
    <row r="268" spans="1:10" ht="47.25" x14ac:dyDescent="0.25">
      <c r="A268" s="3" t="s">
        <v>276</v>
      </c>
      <c r="B268" s="5" t="s">
        <v>277</v>
      </c>
      <c r="C268" s="22" t="s">
        <v>278</v>
      </c>
      <c r="D268" s="27">
        <f>(D269/D270)*100</f>
        <v>2.220659587933338</v>
      </c>
      <c r="E268" s="6" t="s">
        <v>350</v>
      </c>
      <c r="F268" s="6" t="s">
        <v>350</v>
      </c>
      <c r="G268" s="6" t="s">
        <v>350</v>
      </c>
      <c r="H268" s="6" t="s">
        <v>350</v>
      </c>
      <c r="I268" s="6" t="s">
        <v>350</v>
      </c>
      <c r="J268" s="6"/>
    </row>
    <row r="269" spans="1:10" ht="63" x14ac:dyDescent="0.25">
      <c r="A269" s="3"/>
      <c r="B269" s="5" t="s">
        <v>279</v>
      </c>
      <c r="C269" s="22" t="s">
        <v>280</v>
      </c>
      <c r="D269" s="29">
        <v>1579</v>
      </c>
      <c r="E269" s="6" t="s">
        <v>350</v>
      </c>
      <c r="F269" s="6" t="s">
        <v>350</v>
      </c>
      <c r="G269" s="6" t="s">
        <v>350</v>
      </c>
      <c r="H269" s="6" t="s">
        <v>350</v>
      </c>
      <c r="I269" s="6" t="s">
        <v>350</v>
      </c>
      <c r="J269" s="6" t="s">
        <v>392</v>
      </c>
    </row>
    <row r="270" spans="1:10" ht="47.25" x14ac:dyDescent="0.25">
      <c r="A270" s="3"/>
      <c r="B270" s="5" t="s">
        <v>274</v>
      </c>
      <c r="C270" s="22" t="s">
        <v>275</v>
      </c>
      <c r="D270" s="29">
        <v>71105</v>
      </c>
      <c r="E270" s="6" t="s">
        <v>350</v>
      </c>
      <c r="F270" s="6" t="s">
        <v>350</v>
      </c>
      <c r="G270" s="6" t="s">
        <v>350</v>
      </c>
      <c r="H270" s="6" t="s">
        <v>350</v>
      </c>
      <c r="I270" s="6" t="s">
        <v>350</v>
      </c>
      <c r="J270" s="6" t="s">
        <v>392</v>
      </c>
    </row>
    <row r="271" spans="1:10" ht="39.75" customHeight="1" x14ac:dyDescent="0.25">
      <c r="A271" s="18" t="s">
        <v>281</v>
      </c>
      <c r="B271" s="31" t="s">
        <v>282</v>
      </c>
      <c r="C271" s="32"/>
      <c r="D271" s="19"/>
      <c r="E271" s="19"/>
      <c r="F271" s="19"/>
      <c r="G271" s="19"/>
      <c r="H271" s="19"/>
      <c r="I271" s="19"/>
      <c r="J271" s="19"/>
    </row>
    <row r="272" spans="1:10" ht="31.5" x14ac:dyDescent="0.25">
      <c r="A272" s="3" t="s">
        <v>283</v>
      </c>
      <c r="B272" s="5" t="s">
        <v>284</v>
      </c>
      <c r="C272" s="13"/>
      <c r="D272" s="27">
        <f>(D273/D274)*100</f>
        <v>0</v>
      </c>
      <c r="E272" s="6" t="s">
        <v>350</v>
      </c>
      <c r="F272" s="6" t="s">
        <v>350</v>
      </c>
      <c r="G272" s="6" t="s">
        <v>350</v>
      </c>
      <c r="H272" s="6" t="s">
        <v>350</v>
      </c>
      <c r="I272" s="6" t="s">
        <v>350</v>
      </c>
      <c r="J272" s="6"/>
    </row>
    <row r="273" spans="1:10" ht="47.25" x14ac:dyDescent="0.25">
      <c r="A273" s="3"/>
      <c r="B273" s="5" t="s">
        <v>285</v>
      </c>
      <c r="C273" s="13"/>
      <c r="D273" s="29">
        <v>0</v>
      </c>
      <c r="E273" s="6" t="s">
        <v>350</v>
      </c>
      <c r="F273" s="6" t="s">
        <v>350</v>
      </c>
      <c r="G273" s="6" t="s">
        <v>350</v>
      </c>
      <c r="H273" s="6" t="s">
        <v>350</v>
      </c>
      <c r="I273" s="6" t="s">
        <v>350</v>
      </c>
      <c r="J273" s="6" t="s">
        <v>392</v>
      </c>
    </row>
    <row r="274" spans="1:10" ht="47.25" x14ac:dyDescent="0.25">
      <c r="A274" s="3"/>
      <c r="B274" s="5" t="s">
        <v>286</v>
      </c>
      <c r="C274" s="13"/>
      <c r="D274" s="29">
        <v>3</v>
      </c>
      <c r="E274" s="6" t="s">
        <v>350</v>
      </c>
      <c r="F274" s="6" t="s">
        <v>350</v>
      </c>
      <c r="G274" s="6" t="s">
        <v>350</v>
      </c>
      <c r="H274" s="6" t="s">
        <v>350</v>
      </c>
      <c r="I274" s="6" t="s">
        <v>350</v>
      </c>
      <c r="J274" s="6" t="s">
        <v>392</v>
      </c>
    </row>
    <row r="275" spans="1:10" ht="40.5" customHeight="1" x14ac:dyDescent="0.25">
      <c r="A275" s="18" t="s">
        <v>287</v>
      </c>
      <c r="B275" s="31" t="s">
        <v>288</v>
      </c>
      <c r="C275" s="32"/>
      <c r="D275" s="19"/>
      <c r="E275" s="19"/>
      <c r="F275" s="19"/>
      <c r="G275" s="19"/>
      <c r="H275" s="19"/>
      <c r="I275" s="19"/>
      <c r="J275" s="19"/>
    </row>
    <row r="276" spans="1:10" ht="47.25" x14ac:dyDescent="0.25">
      <c r="A276" s="3" t="s">
        <v>289</v>
      </c>
      <c r="B276" s="5" t="s">
        <v>290</v>
      </c>
      <c r="C276" s="13"/>
      <c r="D276" s="27">
        <f>(D277/D278)*100</f>
        <v>66.666666666666657</v>
      </c>
      <c r="E276" s="27">
        <f t="shared" ref="E276:F276" si="57">(E277/E278)*100</f>
        <v>66.666666666666657</v>
      </c>
      <c r="F276" s="27" t="e">
        <f t="shared" si="57"/>
        <v>#DIV/0!</v>
      </c>
      <c r="G276" s="6" t="s">
        <v>350</v>
      </c>
      <c r="H276" s="6" t="s">
        <v>350</v>
      </c>
      <c r="I276" s="6" t="s">
        <v>350</v>
      </c>
      <c r="J276" s="6"/>
    </row>
    <row r="277" spans="1:10" ht="63" x14ac:dyDescent="0.25">
      <c r="A277" s="3"/>
      <c r="B277" s="5" t="s">
        <v>291</v>
      </c>
      <c r="C277" s="13"/>
      <c r="D277" s="27">
        <f>E277+F277</f>
        <v>2</v>
      </c>
      <c r="E277" s="29">
        <v>2</v>
      </c>
      <c r="F277" s="29">
        <v>0</v>
      </c>
      <c r="G277" s="6" t="s">
        <v>350</v>
      </c>
      <c r="H277" s="6" t="s">
        <v>350</v>
      </c>
      <c r="I277" s="6" t="s">
        <v>350</v>
      </c>
      <c r="J277" s="6" t="s">
        <v>392</v>
      </c>
    </row>
    <row r="278" spans="1:10" ht="47.25" x14ac:dyDescent="0.25">
      <c r="A278" s="3"/>
      <c r="B278" s="5" t="s">
        <v>260</v>
      </c>
      <c r="C278" s="22" t="s">
        <v>93</v>
      </c>
      <c r="D278" s="27">
        <f>E278+F278</f>
        <v>3</v>
      </c>
      <c r="E278" s="29">
        <v>3</v>
      </c>
      <c r="F278" s="29">
        <v>0</v>
      </c>
      <c r="G278" s="6" t="s">
        <v>350</v>
      </c>
      <c r="H278" s="6" t="s">
        <v>350</v>
      </c>
      <c r="I278" s="6" t="s">
        <v>350</v>
      </c>
      <c r="J278" s="6" t="s">
        <v>392</v>
      </c>
    </row>
    <row r="279" spans="1:10" ht="47.25" x14ac:dyDescent="0.25">
      <c r="A279" s="3" t="s">
        <v>292</v>
      </c>
      <c r="B279" s="5" t="s">
        <v>293</v>
      </c>
      <c r="C279" s="13"/>
      <c r="D279" s="27">
        <f>(D280/D281)*100</f>
        <v>100</v>
      </c>
      <c r="E279" s="27">
        <f>(E280/E281)*100</f>
        <v>100</v>
      </c>
      <c r="F279" s="27" t="e">
        <f>(F280/F281)*100</f>
        <v>#DIV/0!</v>
      </c>
      <c r="G279" s="6" t="s">
        <v>350</v>
      </c>
      <c r="H279" s="6" t="s">
        <v>350</v>
      </c>
      <c r="I279" s="6" t="s">
        <v>350</v>
      </c>
      <c r="J279" s="6"/>
    </row>
    <row r="280" spans="1:10" ht="63" x14ac:dyDescent="0.25">
      <c r="A280" s="3"/>
      <c r="B280" s="5" t="s">
        <v>294</v>
      </c>
      <c r="C280" s="13"/>
      <c r="D280" s="27">
        <f>E280+F280</f>
        <v>3</v>
      </c>
      <c r="E280" s="29">
        <v>3</v>
      </c>
      <c r="F280" s="29">
        <v>0</v>
      </c>
      <c r="G280" s="6" t="s">
        <v>350</v>
      </c>
      <c r="H280" s="6" t="s">
        <v>350</v>
      </c>
      <c r="I280" s="6" t="s">
        <v>350</v>
      </c>
      <c r="J280" s="6" t="s">
        <v>392</v>
      </c>
    </row>
    <row r="281" spans="1:10" ht="47.25" x14ac:dyDescent="0.25">
      <c r="A281" s="3"/>
      <c r="B281" s="5" t="s">
        <v>260</v>
      </c>
      <c r="C281" s="22" t="s">
        <v>93</v>
      </c>
      <c r="D281" s="27">
        <f>E281+F281</f>
        <v>3</v>
      </c>
      <c r="E281" s="29">
        <v>3</v>
      </c>
      <c r="F281" s="29">
        <v>0</v>
      </c>
      <c r="G281" s="6" t="s">
        <v>350</v>
      </c>
      <c r="H281" s="6" t="s">
        <v>350</v>
      </c>
      <c r="I281" s="6" t="s">
        <v>350</v>
      </c>
      <c r="J281" s="6" t="s">
        <v>392</v>
      </c>
    </row>
    <row r="282" spans="1:10" ht="47.25" x14ac:dyDescent="0.25">
      <c r="A282" s="3" t="s">
        <v>295</v>
      </c>
      <c r="B282" s="5" t="s">
        <v>296</v>
      </c>
      <c r="C282" s="13"/>
      <c r="D282" s="27">
        <f>(D283/D284)*100</f>
        <v>0</v>
      </c>
      <c r="E282" s="27">
        <f t="shared" ref="E282:F282" si="58">(E283/E284)*100</f>
        <v>0</v>
      </c>
      <c r="F282" s="27" t="e">
        <f t="shared" si="58"/>
        <v>#DIV/0!</v>
      </c>
      <c r="G282" s="6" t="s">
        <v>350</v>
      </c>
      <c r="H282" s="6" t="s">
        <v>350</v>
      </c>
      <c r="I282" s="6" t="s">
        <v>350</v>
      </c>
      <c r="J282" s="6"/>
    </row>
    <row r="283" spans="1:10" ht="63" x14ac:dyDescent="0.25">
      <c r="A283" s="3"/>
      <c r="B283" s="5" t="s">
        <v>297</v>
      </c>
      <c r="C283" s="13"/>
      <c r="D283" s="27">
        <f>E283+F283</f>
        <v>0</v>
      </c>
      <c r="E283" s="29">
        <v>0</v>
      </c>
      <c r="F283" s="29">
        <v>0</v>
      </c>
      <c r="G283" s="6" t="s">
        <v>350</v>
      </c>
      <c r="H283" s="6" t="s">
        <v>350</v>
      </c>
      <c r="I283" s="6" t="s">
        <v>350</v>
      </c>
      <c r="J283" s="6" t="s">
        <v>392</v>
      </c>
    </row>
    <row r="284" spans="1:10" ht="47.25" x14ac:dyDescent="0.25">
      <c r="A284" s="3"/>
      <c r="B284" s="5" t="s">
        <v>260</v>
      </c>
      <c r="C284" s="22" t="s">
        <v>93</v>
      </c>
      <c r="D284" s="27">
        <f>E284+F284</f>
        <v>3</v>
      </c>
      <c r="E284" s="29">
        <v>3</v>
      </c>
      <c r="F284" s="29">
        <v>0</v>
      </c>
      <c r="G284" s="6" t="s">
        <v>350</v>
      </c>
      <c r="H284" s="6" t="s">
        <v>350</v>
      </c>
      <c r="I284" s="6" t="s">
        <v>350</v>
      </c>
      <c r="J284" s="6" t="s">
        <v>392</v>
      </c>
    </row>
    <row r="285" spans="1:10" ht="47.25" x14ac:dyDescent="0.25">
      <c r="A285" s="3" t="s">
        <v>298</v>
      </c>
      <c r="B285" s="5" t="s">
        <v>299</v>
      </c>
      <c r="C285" s="13"/>
      <c r="D285" s="27">
        <f>(D286/D287)*100</f>
        <v>0</v>
      </c>
      <c r="E285" s="27">
        <f t="shared" ref="E285:F285" si="59">(E286/E287)*100</f>
        <v>0</v>
      </c>
      <c r="F285" s="27" t="e">
        <f t="shared" si="59"/>
        <v>#DIV/0!</v>
      </c>
      <c r="G285" s="6" t="s">
        <v>350</v>
      </c>
      <c r="H285" s="6" t="s">
        <v>350</v>
      </c>
      <c r="I285" s="6" t="s">
        <v>350</v>
      </c>
      <c r="J285" s="6"/>
    </row>
    <row r="286" spans="1:10" ht="63" x14ac:dyDescent="0.25">
      <c r="A286" s="3"/>
      <c r="B286" s="5" t="s">
        <v>300</v>
      </c>
      <c r="C286" s="13"/>
      <c r="D286" s="27">
        <f>E286+F286</f>
        <v>0</v>
      </c>
      <c r="E286" s="29">
        <v>0</v>
      </c>
      <c r="F286" s="29">
        <v>0</v>
      </c>
      <c r="G286" s="6" t="s">
        <v>350</v>
      </c>
      <c r="H286" s="6" t="s">
        <v>350</v>
      </c>
      <c r="I286" s="6" t="s">
        <v>350</v>
      </c>
      <c r="J286" s="6" t="s">
        <v>392</v>
      </c>
    </row>
    <row r="287" spans="1:10" ht="47.25" x14ac:dyDescent="0.25">
      <c r="A287" s="3"/>
      <c r="B287" s="5" t="s">
        <v>260</v>
      </c>
      <c r="C287" s="22" t="s">
        <v>93</v>
      </c>
      <c r="D287" s="27">
        <f>E287+F287</f>
        <v>3</v>
      </c>
      <c r="E287" s="29">
        <v>3</v>
      </c>
      <c r="F287" s="29">
        <v>0</v>
      </c>
      <c r="G287" s="6" t="s">
        <v>350</v>
      </c>
      <c r="H287" s="6" t="s">
        <v>350</v>
      </c>
      <c r="I287" s="6" t="s">
        <v>350</v>
      </c>
      <c r="J287" s="6" t="s">
        <v>392</v>
      </c>
    </row>
    <row r="288" spans="1:10" x14ac:dyDescent="0.25">
      <c r="A288" s="15" t="s">
        <v>405</v>
      </c>
      <c r="B288" s="35" t="s">
        <v>406</v>
      </c>
      <c r="C288" s="36"/>
      <c r="D288" s="16"/>
      <c r="E288" s="16"/>
      <c r="F288" s="16"/>
      <c r="G288" s="16"/>
      <c r="H288" s="16"/>
      <c r="I288" s="16"/>
      <c r="J288" s="16"/>
    </row>
    <row r="289" spans="1:10" ht="21" customHeight="1" x14ac:dyDescent="0.25">
      <c r="A289" s="18" t="s">
        <v>301</v>
      </c>
      <c r="B289" s="31" t="s">
        <v>302</v>
      </c>
      <c r="C289" s="32"/>
      <c r="D289" s="19"/>
      <c r="E289" s="19"/>
      <c r="F289" s="19"/>
      <c r="G289" s="19" t="s">
        <v>350</v>
      </c>
      <c r="H289" s="19" t="s">
        <v>350</v>
      </c>
      <c r="I289" s="19" t="s">
        <v>350</v>
      </c>
      <c r="J289" s="19"/>
    </row>
    <row r="290" spans="1:10" ht="47.25" x14ac:dyDescent="0.25">
      <c r="A290" s="3" t="s">
        <v>303</v>
      </c>
      <c r="B290" s="5" t="s">
        <v>304</v>
      </c>
      <c r="C290" s="13"/>
      <c r="D290" s="27" t="e">
        <f>(D291/D292)*100</f>
        <v>#DIV/0!</v>
      </c>
      <c r="E290" s="6" t="s">
        <v>350</v>
      </c>
      <c r="F290" s="6" t="s">
        <v>350</v>
      </c>
      <c r="G290" s="6" t="s">
        <v>350</v>
      </c>
      <c r="H290" s="6" t="s">
        <v>350</v>
      </c>
      <c r="I290" s="6" t="s">
        <v>350</v>
      </c>
      <c r="J290" s="6"/>
    </row>
    <row r="291" spans="1:10" ht="47.25" x14ac:dyDescent="0.25">
      <c r="A291" s="3"/>
      <c r="B291" s="5" t="s">
        <v>407</v>
      </c>
      <c r="C291" s="13"/>
      <c r="D291" s="29">
        <v>0</v>
      </c>
      <c r="E291" s="6" t="s">
        <v>350</v>
      </c>
      <c r="F291" s="6" t="s">
        <v>350</v>
      </c>
      <c r="G291" s="6" t="s">
        <v>350</v>
      </c>
      <c r="H291" s="6" t="s">
        <v>350</v>
      </c>
      <c r="I291" s="6" t="s">
        <v>350</v>
      </c>
      <c r="J291" s="6" t="s">
        <v>408</v>
      </c>
    </row>
    <row r="292" spans="1:10" ht="26.25" x14ac:dyDescent="0.25">
      <c r="A292" s="3"/>
      <c r="B292" s="5" t="s">
        <v>305</v>
      </c>
      <c r="C292" s="22" t="s">
        <v>306</v>
      </c>
      <c r="D292" s="29">
        <v>0</v>
      </c>
      <c r="E292" s="6" t="s">
        <v>350</v>
      </c>
      <c r="F292" s="6" t="s">
        <v>350</v>
      </c>
      <c r="G292" s="6" t="s">
        <v>350</v>
      </c>
      <c r="H292" s="6" t="s">
        <v>350</v>
      </c>
      <c r="I292" s="6" t="s">
        <v>350</v>
      </c>
      <c r="J292" s="6" t="s">
        <v>408</v>
      </c>
    </row>
    <row r="293" spans="1:10" ht="36" customHeight="1" x14ac:dyDescent="0.25">
      <c r="A293" s="18" t="s">
        <v>307</v>
      </c>
      <c r="B293" s="31" t="s">
        <v>308</v>
      </c>
      <c r="C293" s="32"/>
      <c r="D293" s="19"/>
      <c r="E293" s="19"/>
      <c r="F293" s="19"/>
      <c r="G293" s="19"/>
      <c r="H293" s="19"/>
      <c r="I293" s="19"/>
      <c r="J293" s="19"/>
    </row>
    <row r="294" spans="1:10" ht="78.75" x14ac:dyDescent="0.25">
      <c r="A294" s="3" t="s">
        <v>309</v>
      </c>
      <c r="B294" s="5" t="s">
        <v>310</v>
      </c>
      <c r="C294" s="13"/>
      <c r="D294" s="27" t="e">
        <f>(D295/D296)*100</f>
        <v>#DIV/0!</v>
      </c>
      <c r="E294" s="6" t="s">
        <v>350</v>
      </c>
      <c r="F294" s="6" t="s">
        <v>350</v>
      </c>
      <c r="G294" s="6" t="s">
        <v>350</v>
      </c>
      <c r="H294" s="6" t="s">
        <v>350</v>
      </c>
      <c r="I294" s="6" t="s">
        <v>350</v>
      </c>
      <c r="J294" s="6"/>
    </row>
    <row r="295" spans="1:10" ht="47.25" x14ac:dyDescent="0.25">
      <c r="A295" s="3"/>
      <c r="B295" s="5" t="s">
        <v>311</v>
      </c>
      <c r="C295" s="13"/>
      <c r="D295" s="29">
        <v>0</v>
      </c>
      <c r="E295" s="6" t="s">
        <v>350</v>
      </c>
      <c r="F295" s="6" t="s">
        <v>350</v>
      </c>
      <c r="G295" s="6" t="s">
        <v>350</v>
      </c>
      <c r="H295" s="6" t="s">
        <v>350</v>
      </c>
      <c r="I295" s="6" t="s">
        <v>350</v>
      </c>
      <c r="J295" s="6" t="s">
        <v>408</v>
      </c>
    </row>
    <row r="296" spans="1:10" ht="31.5" x14ac:dyDescent="0.25">
      <c r="A296" s="3"/>
      <c r="B296" s="5" t="s">
        <v>312</v>
      </c>
      <c r="C296" s="13"/>
      <c r="D296" s="29">
        <v>0</v>
      </c>
      <c r="E296" s="6" t="s">
        <v>350</v>
      </c>
      <c r="F296" s="6" t="s">
        <v>350</v>
      </c>
      <c r="G296" s="6" t="s">
        <v>350</v>
      </c>
      <c r="H296" s="6" t="s">
        <v>350</v>
      </c>
      <c r="I296" s="6" t="s">
        <v>350</v>
      </c>
      <c r="J296" s="6" t="s">
        <v>408</v>
      </c>
    </row>
    <row r="297" spans="1:10" x14ac:dyDescent="0.25">
      <c r="A297" s="15" t="s">
        <v>409</v>
      </c>
      <c r="B297" s="35" t="s">
        <v>410</v>
      </c>
      <c r="C297" s="36"/>
      <c r="D297" s="16"/>
      <c r="E297" s="16"/>
      <c r="F297" s="16"/>
      <c r="G297" s="16"/>
      <c r="H297" s="16"/>
      <c r="I297" s="16"/>
      <c r="J297" s="16"/>
    </row>
    <row r="298" spans="1:10" ht="27" customHeight="1" x14ac:dyDescent="0.25">
      <c r="A298" s="18" t="s">
        <v>313</v>
      </c>
      <c r="B298" s="31" t="s">
        <v>314</v>
      </c>
      <c r="C298" s="32"/>
      <c r="D298" s="19"/>
      <c r="E298" s="19"/>
      <c r="F298" s="19"/>
      <c r="G298" s="19"/>
      <c r="H298" s="19"/>
      <c r="I298" s="19"/>
      <c r="J298" s="19"/>
    </row>
    <row r="299" spans="1:10" ht="63" x14ac:dyDescent="0.25">
      <c r="A299" s="3" t="s">
        <v>315</v>
      </c>
      <c r="B299" s="5" t="s">
        <v>316</v>
      </c>
      <c r="C299" s="13"/>
      <c r="D299" s="6" t="s">
        <v>350</v>
      </c>
      <c r="E299" s="6" t="s">
        <v>350</v>
      </c>
      <c r="F299" s="6" t="s">
        <v>350</v>
      </c>
      <c r="G299" s="6" t="s">
        <v>350</v>
      </c>
      <c r="H299" s="6" t="s">
        <v>350</v>
      </c>
      <c r="I299" s="6" t="s">
        <v>350</v>
      </c>
      <c r="J299" s="6"/>
    </row>
    <row r="300" spans="1:10" ht="47.25" x14ac:dyDescent="0.25">
      <c r="A300" s="3"/>
      <c r="B300" s="5" t="s">
        <v>317</v>
      </c>
      <c r="C300" s="13"/>
      <c r="D300" s="29">
        <v>0</v>
      </c>
      <c r="E300" s="6" t="s">
        <v>350</v>
      </c>
      <c r="F300" s="6" t="s">
        <v>350</v>
      </c>
      <c r="G300" s="6" t="s">
        <v>350</v>
      </c>
      <c r="H300" s="6" t="s">
        <v>350</v>
      </c>
      <c r="I300" s="6" t="s">
        <v>350</v>
      </c>
      <c r="J300" s="6" t="s">
        <v>408</v>
      </c>
    </row>
    <row r="301" spans="1:10" ht="63" x14ac:dyDescent="0.25">
      <c r="A301" s="3"/>
      <c r="B301" s="5" t="s">
        <v>318</v>
      </c>
      <c r="C301" s="13"/>
      <c r="D301" s="29">
        <v>0</v>
      </c>
      <c r="E301" s="6" t="s">
        <v>350</v>
      </c>
      <c r="F301" s="6" t="s">
        <v>350</v>
      </c>
      <c r="G301" s="6" t="s">
        <v>350</v>
      </c>
      <c r="H301" s="6" t="s">
        <v>350</v>
      </c>
      <c r="I301" s="6" t="s">
        <v>350</v>
      </c>
      <c r="J301" s="6" t="s">
        <v>408</v>
      </c>
    </row>
    <row r="302" spans="1:10" ht="47.25" x14ac:dyDescent="0.25">
      <c r="A302" s="3"/>
      <c r="B302" s="5" t="s">
        <v>319</v>
      </c>
      <c r="C302" s="13"/>
      <c r="D302" s="29">
        <v>0</v>
      </c>
      <c r="E302" s="6" t="s">
        <v>350</v>
      </c>
      <c r="F302" s="6" t="s">
        <v>350</v>
      </c>
      <c r="G302" s="6" t="s">
        <v>350</v>
      </c>
      <c r="H302" s="6" t="s">
        <v>350</v>
      </c>
      <c r="I302" s="6" t="s">
        <v>350</v>
      </c>
      <c r="J302" s="6" t="s">
        <v>408</v>
      </c>
    </row>
    <row r="303" spans="1:10" ht="47.25" x14ac:dyDescent="0.25">
      <c r="A303" s="3"/>
      <c r="B303" s="5" t="s">
        <v>320</v>
      </c>
      <c r="C303" s="13"/>
      <c r="D303" s="29">
        <v>0</v>
      </c>
      <c r="E303" s="6" t="s">
        <v>350</v>
      </c>
      <c r="F303" s="6" t="s">
        <v>350</v>
      </c>
      <c r="G303" s="6" t="s">
        <v>350</v>
      </c>
      <c r="H303" s="6" t="s">
        <v>350</v>
      </c>
      <c r="I303" s="6" t="s">
        <v>350</v>
      </c>
      <c r="J303" s="6" t="s">
        <v>408</v>
      </c>
    </row>
    <row r="304" spans="1:10" ht="47.25" x14ac:dyDescent="0.25">
      <c r="A304" s="3" t="s">
        <v>321</v>
      </c>
      <c r="B304" s="5" t="s">
        <v>322</v>
      </c>
      <c r="C304" s="13"/>
      <c r="D304" s="27" t="e">
        <f>(D305/D306)*100</f>
        <v>#DIV/0!</v>
      </c>
      <c r="E304" s="6" t="s">
        <v>350</v>
      </c>
      <c r="F304" s="6" t="s">
        <v>350</v>
      </c>
      <c r="G304" s="6" t="s">
        <v>350</v>
      </c>
      <c r="H304" s="6" t="s">
        <v>350</v>
      </c>
      <c r="I304" s="6" t="s">
        <v>350</v>
      </c>
      <c r="J304" s="6"/>
    </row>
    <row r="305" spans="1:10" ht="47.25" x14ac:dyDescent="0.25">
      <c r="A305" s="3"/>
      <c r="B305" s="5" t="s">
        <v>323</v>
      </c>
      <c r="C305" s="13"/>
      <c r="D305" s="29">
        <v>0</v>
      </c>
      <c r="E305" s="6" t="s">
        <v>350</v>
      </c>
      <c r="F305" s="6" t="s">
        <v>350</v>
      </c>
      <c r="G305" s="6" t="s">
        <v>350</v>
      </c>
      <c r="H305" s="6" t="s">
        <v>350</v>
      </c>
      <c r="I305" s="6" t="s">
        <v>350</v>
      </c>
      <c r="J305" s="6" t="s">
        <v>408</v>
      </c>
    </row>
    <row r="306" spans="1:10" ht="27.75" x14ac:dyDescent="0.25">
      <c r="A306" s="3"/>
      <c r="B306" s="5" t="s">
        <v>324</v>
      </c>
      <c r="C306" s="23" t="s">
        <v>306</v>
      </c>
      <c r="D306" s="29">
        <v>0</v>
      </c>
      <c r="E306" s="6" t="s">
        <v>350</v>
      </c>
      <c r="F306" s="6" t="s">
        <v>350</v>
      </c>
      <c r="G306" s="6" t="s">
        <v>350</v>
      </c>
      <c r="H306" s="6" t="s">
        <v>350</v>
      </c>
      <c r="I306" s="6" t="s">
        <v>350</v>
      </c>
      <c r="J306" s="6" t="s">
        <v>408</v>
      </c>
    </row>
    <row r="307" spans="1:10" ht="39" customHeight="1" x14ac:dyDescent="0.25">
      <c r="A307" s="18" t="s">
        <v>325</v>
      </c>
      <c r="B307" s="31" t="s">
        <v>326</v>
      </c>
      <c r="C307" s="32"/>
      <c r="D307" s="19"/>
      <c r="E307" s="19"/>
      <c r="F307" s="19"/>
      <c r="G307" s="19"/>
      <c r="H307" s="19"/>
      <c r="I307" s="19"/>
      <c r="J307" s="19"/>
    </row>
    <row r="308" spans="1:10" ht="78.75" x14ac:dyDescent="0.25">
      <c r="A308" s="3" t="s">
        <v>327</v>
      </c>
      <c r="B308" s="5" t="s">
        <v>328</v>
      </c>
      <c r="C308" s="13"/>
      <c r="D308" s="27" t="e">
        <f>(D309/D310)*100</f>
        <v>#DIV/0!</v>
      </c>
      <c r="E308" s="6" t="s">
        <v>350</v>
      </c>
      <c r="F308" s="6" t="s">
        <v>350</v>
      </c>
      <c r="G308" s="6" t="s">
        <v>350</v>
      </c>
      <c r="H308" s="6" t="s">
        <v>350</v>
      </c>
      <c r="I308" s="6" t="s">
        <v>350</v>
      </c>
      <c r="J308" s="6"/>
    </row>
    <row r="309" spans="1:10" ht="63" x14ac:dyDescent="0.25">
      <c r="A309" s="3"/>
      <c r="B309" s="5" t="s">
        <v>329</v>
      </c>
      <c r="C309" s="13"/>
      <c r="D309" s="29">
        <v>0</v>
      </c>
      <c r="E309" s="6" t="s">
        <v>350</v>
      </c>
      <c r="F309" s="6" t="s">
        <v>350</v>
      </c>
      <c r="G309" s="6" t="s">
        <v>350</v>
      </c>
      <c r="H309" s="6" t="s">
        <v>350</v>
      </c>
      <c r="I309" s="6" t="s">
        <v>350</v>
      </c>
      <c r="J309" s="6" t="s">
        <v>408</v>
      </c>
    </row>
    <row r="310" spans="1:10" ht="63" x14ac:dyDescent="0.25">
      <c r="A310" s="3"/>
      <c r="B310" s="5" t="s">
        <v>330</v>
      </c>
      <c r="C310" s="13"/>
      <c r="D310" s="29">
        <v>0</v>
      </c>
      <c r="E310" s="6" t="s">
        <v>350</v>
      </c>
      <c r="F310" s="6" t="s">
        <v>350</v>
      </c>
      <c r="G310" s="6" t="s">
        <v>350</v>
      </c>
      <c r="H310" s="6" t="s">
        <v>350</v>
      </c>
      <c r="I310" s="6" t="s">
        <v>350</v>
      </c>
      <c r="J310" s="6" t="s">
        <v>408</v>
      </c>
    </row>
    <row r="311" spans="1:10" ht="33.75" customHeight="1" x14ac:dyDescent="0.25">
      <c r="A311" s="18" t="s">
        <v>331</v>
      </c>
      <c r="B311" s="31" t="s">
        <v>332</v>
      </c>
      <c r="C311" s="32"/>
      <c r="D311" s="19"/>
      <c r="E311" s="19"/>
      <c r="F311" s="19"/>
      <c r="G311" s="19"/>
      <c r="H311" s="19"/>
      <c r="I311" s="19"/>
      <c r="J311" s="19"/>
    </row>
    <row r="312" spans="1:10" ht="63" x14ac:dyDescent="0.25">
      <c r="A312" s="3" t="s">
        <v>333</v>
      </c>
      <c r="B312" s="5" t="s">
        <v>334</v>
      </c>
      <c r="C312" s="13"/>
      <c r="D312" s="27" t="e">
        <f>((D313+D314)/C315)*100</f>
        <v>#DIV/0!</v>
      </c>
      <c r="E312" s="6" t="s">
        <v>350</v>
      </c>
      <c r="F312" s="6" t="s">
        <v>350</v>
      </c>
      <c r="G312" s="6" t="s">
        <v>350</v>
      </c>
      <c r="H312" s="6" t="s">
        <v>350</v>
      </c>
      <c r="I312" s="6" t="s">
        <v>350</v>
      </c>
      <c r="J312" s="6"/>
    </row>
    <row r="313" spans="1:10" ht="47.25" x14ac:dyDescent="0.25">
      <c r="A313" s="3"/>
      <c r="B313" s="5" t="s">
        <v>335</v>
      </c>
      <c r="C313" s="13"/>
      <c r="D313" s="27">
        <v>0</v>
      </c>
      <c r="E313" s="6" t="s">
        <v>350</v>
      </c>
      <c r="F313" s="6" t="s">
        <v>350</v>
      </c>
      <c r="G313" s="6" t="s">
        <v>350</v>
      </c>
      <c r="H313" s="6" t="s">
        <v>350</v>
      </c>
      <c r="I313" s="6" t="s">
        <v>350</v>
      </c>
      <c r="J313" s="6" t="s">
        <v>408</v>
      </c>
    </row>
    <row r="314" spans="1:10" ht="47.25" x14ac:dyDescent="0.25">
      <c r="A314" s="3"/>
      <c r="B314" s="5" t="s">
        <v>336</v>
      </c>
      <c r="C314" s="13"/>
      <c r="D314" s="29">
        <v>0</v>
      </c>
      <c r="E314" s="6" t="s">
        <v>350</v>
      </c>
      <c r="F314" s="6" t="s">
        <v>350</v>
      </c>
      <c r="G314" s="6" t="s">
        <v>350</v>
      </c>
      <c r="H314" s="6" t="s">
        <v>350</v>
      </c>
      <c r="I314" s="6" t="s">
        <v>350</v>
      </c>
      <c r="J314" s="6" t="s">
        <v>408</v>
      </c>
    </row>
    <row r="315" spans="1:10" ht="47.25" x14ac:dyDescent="0.25">
      <c r="A315" s="3"/>
      <c r="B315" s="5" t="s">
        <v>337</v>
      </c>
      <c r="C315" s="13"/>
      <c r="D315" s="29">
        <v>0</v>
      </c>
      <c r="E315" s="6" t="s">
        <v>350</v>
      </c>
      <c r="F315" s="6" t="s">
        <v>350</v>
      </c>
      <c r="G315" s="6" t="s">
        <v>350</v>
      </c>
      <c r="H315" s="6" t="s">
        <v>350</v>
      </c>
      <c r="I315" s="6" t="s">
        <v>350</v>
      </c>
      <c r="J315" s="6" t="s">
        <v>408</v>
      </c>
    </row>
    <row r="316" spans="1:10" ht="33" customHeight="1" x14ac:dyDescent="0.25">
      <c r="A316" s="15" t="s">
        <v>411</v>
      </c>
      <c r="B316" s="33" t="s">
        <v>412</v>
      </c>
      <c r="C316" s="34"/>
      <c r="D316" s="16"/>
      <c r="E316" s="16"/>
      <c r="F316" s="16"/>
      <c r="G316" s="16" t="s">
        <v>350</v>
      </c>
      <c r="H316" s="16" t="s">
        <v>350</v>
      </c>
      <c r="I316" s="16" t="s">
        <v>350</v>
      </c>
      <c r="J316" s="16"/>
    </row>
    <row r="317" spans="1:10" x14ac:dyDescent="0.25">
      <c r="A317" s="18" t="s">
        <v>339</v>
      </c>
      <c r="B317" s="31" t="s">
        <v>340</v>
      </c>
      <c r="C317" s="32"/>
      <c r="D317" s="19"/>
      <c r="E317" s="19"/>
      <c r="F317" s="19"/>
      <c r="G317" s="19" t="s">
        <v>350</v>
      </c>
      <c r="H317" s="19" t="s">
        <v>350</v>
      </c>
      <c r="I317" s="19" t="s">
        <v>350</v>
      </c>
      <c r="J317" s="19"/>
    </row>
    <row r="318" spans="1:10" ht="61.5" customHeight="1" x14ac:dyDescent="0.25">
      <c r="A318" s="3" t="s">
        <v>341</v>
      </c>
      <c r="B318" s="5" t="s">
        <v>342</v>
      </c>
      <c r="C318" s="13"/>
      <c r="D318" s="27">
        <f>(D319/D325)*100</f>
        <v>101.39410187667562</v>
      </c>
      <c r="E318" s="6" t="s">
        <v>350</v>
      </c>
      <c r="F318" s="6" t="s">
        <v>350</v>
      </c>
      <c r="G318" s="6" t="s">
        <v>350</v>
      </c>
      <c r="H318" s="6" t="s">
        <v>350</v>
      </c>
      <c r="I318" s="6" t="s">
        <v>350</v>
      </c>
      <c r="J318" s="6"/>
    </row>
    <row r="319" spans="1:10" ht="31.5" x14ac:dyDescent="0.25">
      <c r="A319" s="3"/>
      <c r="B319" s="5" t="s">
        <v>343</v>
      </c>
      <c r="C319" s="13"/>
      <c r="D319" s="27">
        <f>D320+D321+D322+D323+D324</f>
        <v>5673</v>
      </c>
      <c r="E319" s="6" t="s">
        <v>350</v>
      </c>
      <c r="F319" s="6" t="s">
        <v>350</v>
      </c>
      <c r="G319" s="6" t="s">
        <v>350</v>
      </c>
      <c r="H319" s="6" t="s">
        <v>350</v>
      </c>
      <c r="I319" s="6" t="s">
        <v>350</v>
      </c>
      <c r="J319" s="6"/>
    </row>
    <row r="320" spans="1:10" ht="33.75" customHeight="1" x14ac:dyDescent="0.25">
      <c r="A320" s="3"/>
      <c r="B320" s="5" t="s">
        <v>344</v>
      </c>
      <c r="C320" s="13"/>
      <c r="D320" s="29">
        <v>2207</v>
      </c>
      <c r="E320" s="6" t="s">
        <v>350</v>
      </c>
      <c r="F320" s="6" t="s">
        <v>350</v>
      </c>
      <c r="G320" s="6" t="s">
        <v>350</v>
      </c>
      <c r="H320" s="6" t="s">
        <v>350</v>
      </c>
      <c r="I320" s="6" t="s">
        <v>350</v>
      </c>
      <c r="J320" s="6" t="s">
        <v>351</v>
      </c>
    </row>
    <row r="321" spans="1:10" ht="31.5" x14ac:dyDescent="0.25">
      <c r="A321" s="3"/>
      <c r="B321" s="5" t="s">
        <v>345</v>
      </c>
      <c r="C321" s="13"/>
      <c r="D321" s="29">
        <v>3466</v>
      </c>
      <c r="E321" s="6" t="s">
        <v>350</v>
      </c>
      <c r="F321" s="6" t="s">
        <v>350</v>
      </c>
      <c r="G321" s="6" t="s">
        <v>350</v>
      </c>
      <c r="H321" s="6" t="s">
        <v>350</v>
      </c>
      <c r="I321" s="6" t="s">
        <v>350</v>
      </c>
      <c r="J321" s="6" t="s">
        <v>413</v>
      </c>
    </row>
    <row r="322" spans="1:10" ht="47.25" x14ac:dyDescent="0.25">
      <c r="A322" s="3"/>
      <c r="B322" s="5" t="s">
        <v>346</v>
      </c>
      <c r="C322" s="13"/>
      <c r="D322" s="27">
        <v>0</v>
      </c>
      <c r="E322" s="6" t="s">
        <v>350</v>
      </c>
      <c r="F322" s="6" t="s">
        <v>350</v>
      </c>
      <c r="G322" s="6" t="s">
        <v>350</v>
      </c>
      <c r="H322" s="6" t="s">
        <v>350</v>
      </c>
      <c r="I322" s="6" t="s">
        <v>350</v>
      </c>
      <c r="J322" s="6" t="s">
        <v>364</v>
      </c>
    </row>
    <row r="323" spans="1:10" ht="31.5" x14ac:dyDescent="0.25">
      <c r="A323" s="3"/>
      <c r="B323" s="5" t="s">
        <v>347</v>
      </c>
      <c r="C323" s="13"/>
      <c r="D323" s="27">
        <v>0</v>
      </c>
      <c r="E323" s="6" t="s">
        <v>350</v>
      </c>
      <c r="F323" s="6" t="s">
        <v>350</v>
      </c>
      <c r="G323" s="6" t="s">
        <v>350</v>
      </c>
      <c r="H323" s="6" t="s">
        <v>350</v>
      </c>
      <c r="I323" s="6" t="s">
        <v>350</v>
      </c>
      <c r="J323" s="6" t="s">
        <v>365</v>
      </c>
    </row>
    <row r="324" spans="1:10" ht="31.5" x14ac:dyDescent="0.25">
      <c r="A324" s="3"/>
      <c r="B324" s="5" t="s">
        <v>348</v>
      </c>
      <c r="C324" s="13"/>
      <c r="D324" s="27">
        <v>0</v>
      </c>
      <c r="E324" s="6" t="s">
        <v>350</v>
      </c>
      <c r="F324" s="6" t="s">
        <v>350</v>
      </c>
      <c r="G324" s="6" t="s">
        <v>350</v>
      </c>
      <c r="H324" s="6" t="s">
        <v>350</v>
      </c>
      <c r="I324" s="6" t="s">
        <v>350</v>
      </c>
      <c r="J324" s="6" t="s">
        <v>414</v>
      </c>
    </row>
    <row r="325" spans="1:10" ht="31.5" x14ac:dyDescent="0.25">
      <c r="A325" s="3"/>
      <c r="B325" s="5" t="s">
        <v>349</v>
      </c>
      <c r="C325" s="13"/>
      <c r="D325" s="28">
        <v>5595</v>
      </c>
      <c r="E325" s="6" t="s">
        <v>350</v>
      </c>
      <c r="F325" s="6" t="s">
        <v>350</v>
      </c>
      <c r="G325" s="6" t="s">
        <v>350</v>
      </c>
      <c r="H325" s="6" t="s">
        <v>350</v>
      </c>
      <c r="I325" s="6" t="s">
        <v>350</v>
      </c>
      <c r="J325" s="6"/>
    </row>
  </sheetData>
  <sheetProtection password="C74D" sheet="1" objects="1" scenarios="1"/>
  <mergeCells count="38">
    <mergeCell ref="B96:C96"/>
    <mergeCell ref="B100:C100"/>
    <mergeCell ref="B2:C2"/>
    <mergeCell ref="B3:C3"/>
    <mergeCell ref="B14:C14"/>
    <mergeCell ref="B22:C22"/>
    <mergeCell ref="B31:C31"/>
    <mergeCell ref="B35:C35"/>
    <mergeCell ref="B39:C39"/>
    <mergeCell ref="B46:C46"/>
    <mergeCell ref="B47:C47"/>
    <mergeCell ref="B57:C57"/>
    <mergeCell ref="B65:C65"/>
    <mergeCell ref="B82:C82"/>
    <mergeCell ref="B120:C120"/>
    <mergeCell ref="B127:C127"/>
    <mergeCell ref="B139:C139"/>
    <mergeCell ref="B158:C158"/>
    <mergeCell ref="B164:C164"/>
    <mergeCell ref="B175:C175"/>
    <mergeCell ref="B211:C211"/>
    <mergeCell ref="B212:C212"/>
    <mergeCell ref="B218:C218"/>
    <mergeCell ref="B231:C231"/>
    <mergeCell ref="B236:C236"/>
    <mergeCell ref="B256:C256"/>
    <mergeCell ref="B264:C264"/>
    <mergeCell ref="B271:C271"/>
    <mergeCell ref="B275:C275"/>
    <mergeCell ref="B307:C307"/>
    <mergeCell ref="B311:C311"/>
    <mergeCell ref="B316:C316"/>
    <mergeCell ref="B317:C317"/>
    <mergeCell ref="B288:C288"/>
    <mergeCell ref="B289:C289"/>
    <mergeCell ref="B293:C293"/>
    <mergeCell ref="B298:C298"/>
    <mergeCell ref="B297:C297"/>
  </mergeCells>
  <pageMargins left="0.51181102362204722" right="0.31496062992125984" top="0.55118110236220474" bottom="0.35433070866141736" header="0.31496062992125984" footer="0.31496062992125984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Пыхтина Е.В.</dc:creator>
  <cp:lastModifiedBy>Малов</cp:lastModifiedBy>
  <cp:lastPrinted>2014-10-22T14:30:47Z</cp:lastPrinted>
  <dcterms:created xsi:type="dcterms:W3CDTF">2014-09-23T04:36:26Z</dcterms:created>
  <dcterms:modified xsi:type="dcterms:W3CDTF">2014-10-22T16:42:12Z</dcterms:modified>
</cp:coreProperties>
</file>