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tabRatio="676" firstSheet="1" activeTab="1"/>
  </bookViews>
  <sheets>
    <sheet name="Сводный комплекс мер (копия)" sheetId="1" state="hidden" r:id="rId1"/>
    <sheet name="Сводная по учреждениям" sheetId="2" r:id="rId2"/>
  </sheets>
  <externalReferences>
    <externalReference r:id="rId5"/>
  </externalReferences>
  <definedNames>
    <definedName name="_1" localSheetId="0">#REF!</definedName>
    <definedName name="_1">#REF!</definedName>
    <definedName name="_10" localSheetId="0">#REF!</definedName>
    <definedName name="_10">#REF!</definedName>
    <definedName name="_14" localSheetId="0">#REF!</definedName>
    <definedName name="_14">#REF!</definedName>
    <definedName name="_15" localSheetId="0">#REF!</definedName>
    <definedName name="_15">#REF!</definedName>
    <definedName name="_16" localSheetId="0">#REF!</definedName>
    <definedName name="_16">#REF!</definedName>
    <definedName name="_19" localSheetId="0">#REF!</definedName>
    <definedName name="_19">#REF!</definedName>
    <definedName name="_2" localSheetId="0">#REF!</definedName>
    <definedName name="_2">#REF!</definedName>
    <definedName name="_20" localSheetId="0">#REF!</definedName>
    <definedName name="_20">#REF!</definedName>
    <definedName name="_3" localSheetId="0">#REF!</definedName>
    <definedName name="_3">#REF!</definedName>
    <definedName name="_4" localSheetId="0">#REF!</definedName>
    <definedName name="_4">#REF!</definedName>
    <definedName name="_5" localSheetId="0">#REF!</definedName>
    <definedName name="_5">#REF!</definedName>
    <definedName name="_6" localSheetId="0">#REF!</definedName>
    <definedName name="_6">#REF!</definedName>
    <definedName name="_7" localSheetId="0">#REF!</definedName>
    <definedName name="_7">#REF!</definedName>
    <definedName name="_8" localSheetId="0">#REF!</definedName>
    <definedName name="_8">#REF!</definedName>
    <definedName name="_9" localSheetId="0">#REF!</definedName>
    <definedName name="_9">#REF!</definedName>
    <definedName name="N_школы">1</definedName>
    <definedName name="ДС">11</definedName>
    <definedName name="знач">" "</definedName>
    <definedName name="знач1">" "</definedName>
    <definedName name="знач2">" "</definedName>
    <definedName name="знач3">" "</definedName>
    <definedName name="знач4">" "</definedName>
    <definedName name="знач5">" "</definedName>
    <definedName name="Кз">"К10"</definedName>
    <definedName name="Кн">"К12"</definedName>
    <definedName name="Кр">"К12"</definedName>
    <definedName name="Кс">"К11"</definedName>
    <definedName name="_xlnm.Print_Area" localSheetId="0">'Сводный комплекс мер (копия)'!$A$1:$I$54</definedName>
    <definedName name="окно_файл">"otc.xls"</definedName>
    <definedName name="См">"С44К12"</definedName>
    <definedName name="Смещ">0</definedName>
    <definedName name="Смещ_кол">3</definedName>
    <definedName name="Смещ_стр">3</definedName>
    <definedName name="Сн">"С7"</definedName>
    <definedName name="Ст_Б_ОШ">12</definedName>
    <definedName name="Стр_к">228</definedName>
    <definedName name="Стр_н">1</definedName>
    <definedName name="ТЕКСТ">#NAME?</definedName>
  </definedNames>
  <calcPr fullCalcOnLoad="1"/>
</workbook>
</file>

<file path=xl/sharedStrings.xml><?xml version="1.0" encoding="utf-8"?>
<sst xmlns="http://schemas.openxmlformats.org/spreadsheetml/2006/main" count="169" uniqueCount="105">
  <si>
    <t>Всего</t>
  </si>
  <si>
    <t>№ п/п</t>
  </si>
  <si>
    <t>Наименование ОУ (сокращенно)</t>
  </si>
  <si>
    <t>Кольский р-н</t>
  </si>
  <si>
    <t>Итого</t>
  </si>
  <si>
    <t>МБ</t>
  </si>
  <si>
    <t>Софинансирование приобретения оборудования в рамках реализации комплекса мер по модернизации в 2012 году</t>
  </si>
  <si>
    <t>2. Приобретение транспортных средств для перевозки обучающихся</t>
  </si>
  <si>
    <t>3. Пополнение фондов библиотек общеобразовательных учреждений</t>
  </si>
  <si>
    <t>4. Развитие школьной инфраструктуры (текущий ремонт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оборудования)</t>
  </si>
  <si>
    <t>5. Повышение квалификации, профессиональная переподготовка руководителей общеобразовательных учреждений и учителей</t>
  </si>
  <si>
    <t>6. Модернизация общеобразовательных учреждений путем организации в них дистанционного обучения для обучающихся</t>
  </si>
  <si>
    <t>7. Осуществление мер, направленных на энергосбережение в системе общего образования</t>
  </si>
  <si>
    <t>ФБ</t>
  </si>
  <si>
    <t>Мероприятия</t>
  </si>
  <si>
    <t>1</t>
  </si>
  <si>
    <t>Приобретение оборудования - всего, в том числе</t>
  </si>
  <si>
    <t>1.1</t>
  </si>
  <si>
    <t>Учебно-лабораторное оборудование</t>
  </si>
  <si>
    <t>1.2</t>
  </si>
  <si>
    <t>Учебно-производственное оборудование</t>
  </si>
  <si>
    <t>1.3</t>
  </si>
  <si>
    <t>Спортивное оборудование</t>
  </si>
  <si>
    <t>1.4</t>
  </si>
  <si>
    <t>2</t>
  </si>
  <si>
    <t>Приобретение транспортных средств для перевозки обучающихся</t>
  </si>
  <si>
    <t>3</t>
  </si>
  <si>
    <t>Пополнение фондов библиотек общеобразовательных учреждений</t>
  </si>
  <si>
    <t>4</t>
  </si>
  <si>
    <t>Развитие школьной инфраструктуры (текущий ремонт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оборудования)</t>
  </si>
  <si>
    <t>5</t>
  </si>
  <si>
    <t>Повышение квалификации, профессиональная переподготовка руководителей общеобразовательных учреждений и учителей</t>
  </si>
  <si>
    <t>6</t>
  </si>
  <si>
    <t>Модернизация общеобразовательных учреждений путем организации в них дистанционного обучения для обучающихся - всего</t>
  </si>
  <si>
    <t>7</t>
  </si>
  <si>
    <t>Осуществление мер, направленных на энергосбережение в системе общего образования</t>
  </si>
  <si>
    <t xml:space="preserve">ИТОГО </t>
  </si>
  <si>
    <t>Федеральный бюджет</t>
  </si>
  <si>
    <t>Компьютерное оборудование</t>
  </si>
  <si>
    <t>1.5</t>
  </si>
  <si>
    <t>Оборудование для организации медицинского обслуживания обучающихся</t>
  </si>
  <si>
    <t>1.6</t>
  </si>
  <si>
    <t>1.7</t>
  </si>
  <si>
    <t>Оборудование для школьных столовых</t>
  </si>
  <si>
    <t>Региональный бюджет</t>
  </si>
  <si>
    <t>Объемы финансирования (тыс.рублей)</t>
  </si>
  <si>
    <t>Оборудование для проведения государственной (итоговой) аттестации обучающихся</t>
  </si>
  <si>
    <t>1.8</t>
  </si>
  <si>
    <t>Спортивный инвентарь</t>
  </si>
  <si>
    <t>Перечень мероприятий комплекса мер по модернизации в 2013 году общего образования Мурманской области</t>
  </si>
  <si>
    <t>остаток</t>
  </si>
  <si>
    <t>бакалавриат</t>
  </si>
  <si>
    <t>сколково</t>
  </si>
  <si>
    <t>контект-фильтрация</t>
  </si>
  <si>
    <t>ЛВС</t>
  </si>
  <si>
    <t>автобусы</t>
  </si>
  <si>
    <t>краснощелье</t>
  </si>
  <si>
    <t>МОУ Верхнетуломская средняя общеобразовательная школа</t>
  </si>
  <si>
    <t>МОУ Зверосовхозская средняя общеобразовательная школа</t>
  </si>
  <si>
    <t>МОУ Килпъяврская средняя общеобразовательная школа имени А.С. Хлобыстова</t>
  </si>
  <si>
    <t>МОУ Кильдинская основная общеобразовательная школа</t>
  </si>
  <si>
    <t>МОУ Кольская средняя общеобразовательная школа № 2</t>
  </si>
  <si>
    <t>МОУ Урагубская средняя общеобразовательная школа</t>
  </si>
  <si>
    <t>МОУ Туманненская основная общеобразовательная школа</t>
  </si>
  <si>
    <t>МОУ Туломская средняя общеобразовательная школа</t>
  </si>
  <si>
    <t xml:space="preserve">МОУ Пушновская средняя общеобразовательная школа </t>
  </si>
  <si>
    <t xml:space="preserve">МОУ Лодейнинская средняя общеобразовательная школа с. Териберка </t>
  </si>
  <si>
    <t xml:space="preserve">МОУ Междуреченская средняя общеобразовательная школа </t>
  </si>
  <si>
    <t>МОУ Молочненская средняя общеобразовательная школа</t>
  </si>
  <si>
    <t>МОУ Мурмашинская средняя общеобразовательная школа № 1</t>
  </si>
  <si>
    <t>МОУ Причальненская начальная общеобразовательная школа</t>
  </si>
  <si>
    <t xml:space="preserve">МОУ Шонгуйская средняя общеобразовательная школа </t>
  </si>
  <si>
    <t>МОУ Кольская открытая (сменная) общеобразовательная школа</t>
  </si>
  <si>
    <t>1.1. Учебное оборудование</t>
  </si>
  <si>
    <t>1.2. Учебно-лабораторное оборудование</t>
  </si>
  <si>
    <t>всего</t>
  </si>
  <si>
    <t>оборудование</t>
  </si>
  <si>
    <t>1.3. Учебно-производственное оборудование</t>
  </si>
  <si>
    <t>1.4. Спортивное оборудование</t>
  </si>
  <si>
    <t>1.5. Спортивный инвентарь</t>
  </si>
  <si>
    <t>1.6. Компьютерное оборудование</t>
  </si>
  <si>
    <t>1.7. Оборудование для организации медицинского обслуживания обучающихся</t>
  </si>
  <si>
    <t>1.8. Оборудование для школьных столовых</t>
  </si>
  <si>
    <t>1.9. Оборудование для проведения государственной (итоговой) аттестации обучающихся</t>
  </si>
  <si>
    <t>Учебное оборудование</t>
  </si>
  <si>
    <t>1.9</t>
  </si>
  <si>
    <t>дистанционка</t>
  </si>
  <si>
    <t>Мероприятие</t>
  </si>
  <si>
    <t>Объемы финансирования</t>
  </si>
  <si>
    <t>В том числе</t>
  </si>
  <si>
    <t>Федеральный бюджет (субсидия)</t>
  </si>
  <si>
    <t>Бюджет субъекта Российской Федерации</t>
  </si>
  <si>
    <t>Местные бюджеты</t>
  </si>
  <si>
    <t>Внебюджетные источники</t>
  </si>
  <si>
    <r>
      <t>Приобретение оборудования</t>
    </r>
    <r>
      <rPr>
        <sz val="13"/>
        <color indexed="8"/>
        <rFont val="Times New Roman"/>
        <family val="1"/>
      </rPr>
      <t>, в том числе:</t>
    </r>
  </si>
  <si>
    <r>
      <t xml:space="preserve">Оборудование для проведения </t>
    </r>
    <r>
      <rPr>
        <sz val="13"/>
        <color indexed="8"/>
        <rFont val="Times New Roman"/>
        <family val="1"/>
      </rPr>
      <t xml:space="preserve">государственной (итоговой) аттестации обучающихся </t>
    </r>
  </si>
  <si>
    <t>2.</t>
  </si>
  <si>
    <t>3.</t>
  </si>
  <si>
    <r>
      <t xml:space="preserve">Развитие школьной инфраструктуры </t>
    </r>
    <r>
      <rPr>
        <sz val="13"/>
        <color indexed="8"/>
        <rFont val="Times New Roman"/>
        <family val="1"/>
      </rPr>
      <t>(текущий ремонт с целью обеспечения выполнения требований к санитарно-бытовым условиям и охране здоровья обучающихся, а также с целью полготовки помещений для установки оборудования)</t>
    </r>
  </si>
  <si>
    <t>4.</t>
  </si>
  <si>
    <r>
      <t xml:space="preserve">Модернизация общеобразовательных учреждений путем организации в них дистанционного обучения для обучающихся, </t>
    </r>
    <r>
      <rPr>
        <sz val="13"/>
        <color indexed="8"/>
        <rFont val="Times New Roman"/>
        <family val="1"/>
      </rPr>
      <t>в том числе:</t>
    </r>
  </si>
  <si>
    <t>Обновление программного обеспечения и приобретение электронных образовательных ресурсов</t>
  </si>
  <si>
    <t>4.1</t>
  </si>
  <si>
    <t>%</t>
  </si>
  <si>
    <t>Расчетные значения софинансирования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</si>
</sst>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0.0"/>
    <numFmt numFmtId="166" formatCode="#,##0;[Red]\-#,##0"/>
    <numFmt numFmtId="167" formatCode="#,##0.00;[Red]\-#,##0.00"/>
    <numFmt numFmtId="168" formatCode="#,##0.000"/>
    <numFmt numFmtId="169" formatCode="#,##0.0000"/>
    <numFmt numFmtId="170" formatCode="0.00000000"/>
    <numFmt numFmtId="171" formatCode="0.000000"/>
    <numFmt numFmtId="172" formatCode="#,##0.00000"/>
    <numFmt numFmtId="173" formatCode="0.00000"/>
    <numFmt numFmtId="174" formatCode="#,##0.0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56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68" fontId="56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168" fontId="56" fillId="33" borderId="17" xfId="0" applyNumberFormat="1" applyFont="1" applyFill="1" applyBorder="1" applyAlignment="1">
      <alignment/>
    </xf>
    <xf numFmtId="168" fontId="56" fillId="33" borderId="18" xfId="0" applyNumberFormat="1" applyFont="1" applyFill="1" applyBorder="1" applyAlignment="1">
      <alignment/>
    </xf>
    <xf numFmtId="168" fontId="57" fillId="0" borderId="12" xfId="0" applyNumberFormat="1" applyFont="1" applyBorder="1" applyAlignment="1">
      <alignment/>
    </xf>
    <xf numFmtId="0" fontId="5" fillId="0" borderId="0" xfId="0" applyFont="1" applyFill="1" applyAlignment="1">
      <alignment horizontal="left" vertical="top"/>
    </xf>
    <xf numFmtId="168" fontId="56" fillId="0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168" fontId="56" fillId="0" borderId="20" xfId="0" applyNumberFormat="1" applyFont="1" applyBorder="1" applyAlignment="1">
      <alignment/>
    </xf>
    <xf numFmtId="0" fontId="3" fillId="0" borderId="21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168" fontId="56" fillId="0" borderId="2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57" fillId="33" borderId="18" xfId="0" applyNumberFormat="1" applyFont="1" applyFill="1" applyBorder="1" applyAlignment="1">
      <alignment/>
    </xf>
    <xf numFmtId="49" fontId="7" fillId="0" borderId="10" xfId="75" applyNumberFormat="1" applyFont="1" applyFill="1" applyBorder="1" applyAlignment="1">
      <alignment vertical="center"/>
      <protection/>
    </xf>
    <xf numFmtId="0" fontId="7" fillId="0" borderId="10" xfId="75" applyFont="1" applyFill="1" applyBorder="1" applyAlignment="1">
      <alignment horizontal="left" vertical="top" wrapText="1"/>
      <protection/>
    </xf>
    <xf numFmtId="164" fontId="7" fillId="0" borderId="10" xfId="75" applyNumberFormat="1" applyFont="1" applyFill="1" applyBorder="1" applyAlignment="1">
      <alignment horizontal="center"/>
      <protection/>
    </xf>
    <xf numFmtId="49" fontId="5" fillId="0" borderId="10" xfId="75" applyNumberFormat="1" applyFont="1" applyFill="1" applyBorder="1" applyAlignment="1">
      <alignment vertical="center"/>
      <protection/>
    </xf>
    <xf numFmtId="0" fontId="5" fillId="0" borderId="10" xfId="75" applyFont="1" applyFill="1" applyBorder="1" applyAlignment="1">
      <alignment horizontal="justify" vertical="top" wrapText="1"/>
      <protection/>
    </xf>
    <xf numFmtId="0" fontId="5" fillId="0" borderId="10" xfId="75" applyFont="1" applyFill="1" applyBorder="1" applyAlignment="1">
      <alignment horizontal="left" vertical="top" wrapText="1"/>
      <protection/>
    </xf>
    <xf numFmtId="164" fontId="5" fillId="0" borderId="10" xfId="75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7" fillId="0" borderId="23" xfId="75" applyNumberFormat="1" applyFont="1" applyFill="1" applyBorder="1" applyAlignment="1">
      <alignment horizontal="center"/>
      <protection/>
    </xf>
    <xf numFmtId="0" fontId="7" fillId="0" borderId="23" xfId="75" applyFont="1" applyFill="1" applyBorder="1" applyAlignment="1">
      <alignment horizontal="right" vertical="top" wrapText="1"/>
      <protection/>
    </xf>
    <xf numFmtId="0" fontId="3" fillId="0" borderId="24" xfId="0" applyFont="1" applyFill="1" applyBorder="1" applyAlignment="1">
      <alignment horizontal="center"/>
    </xf>
    <xf numFmtId="0" fontId="30" fillId="0" borderId="16" xfId="0" applyFont="1" applyBorder="1" applyAlignment="1">
      <alignment wrapText="1"/>
    </xf>
    <xf numFmtId="0" fontId="30" fillId="0" borderId="25" xfId="0" applyFont="1" applyBorder="1" applyAlignment="1">
      <alignment wrapText="1"/>
    </xf>
    <xf numFmtId="0" fontId="30" fillId="33" borderId="26" xfId="0" applyFont="1" applyFill="1" applyBorder="1" applyAlignment="1">
      <alignment horizontal="left" wrapText="1"/>
    </xf>
    <xf numFmtId="165" fontId="5" fillId="0" borderId="10" xfId="75" applyNumberFormat="1" applyFont="1" applyFill="1" applyBorder="1" applyAlignment="1">
      <alignment horizontal="center" vertical="center"/>
      <protection/>
    </xf>
    <xf numFmtId="164" fontId="7" fillId="0" borderId="0" xfId="75" applyNumberFormat="1" applyFont="1" applyFill="1" applyBorder="1" applyAlignment="1">
      <alignment horizontal="center"/>
      <protection/>
    </xf>
    <xf numFmtId="164" fontId="58" fillId="0" borderId="10" xfId="75" applyNumberFormat="1" applyFont="1" applyFill="1" applyBorder="1" applyAlignment="1">
      <alignment horizontal="center"/>
      <protection/>
    </xf>
    <xf numFmtId="164" fontId="59" fillId="0" borderId="10" xfId="75" applyNumberFormat="1" applyFont="1" applyFill="1" applyBorder="1" applyAlignment="1">
      <alignment horizontal="center"/>
      <protection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vertical="top" wrapText="1"/>
    </xf>
    <xf numFmtId="4" fontId="61" fillId="0" borderId="10" xfId="0" applyNumberFormat="1" applyFont="1" applyBorder="1" applyAlignment="1">
      <alignment horizontal="right" vertical="top" wrapText="1"/>
    </xf>
    <xf numFmtId="49" fontId="62" fillId="0" borderId="10" xfId="0" applyNumberFormat="1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4" fontId="63" fillId="0" borderId="10" xfId="0" applyNumberFormat="1" applyFont="1" applyBorder="1" applyAlignment="1">
      <alignment horizontal="right" vertical="top" wrapText="1"/>
    </xf>
    <xf numFmtId="4" fontId="64" fillId="0" borderId="10" xfId="0" applyNumberFormat="1" applyFont="1" applyBorder="1" applyAlignment="1">
      <alignment horizontal="right" vertical="top" wrapText="1"/>
    </xf>
    <xf numFmtId="0" fontId="64" fillId="0" borderId="10" xfId="0" applyFont="1" applyBorder="1" applyAlignment="1">
      <alignment vertical="top" wrapText="1"/>
    </xf>
    <xf numFmtId="4" fontId="65" fillId="0" borderId="10" xfId="0" applyNumberFormat="1" applyFont="1" applyBorder="1" applyAlignment="1">
      <alignment horizontal="right" vertical="top" wrapText="1"/>
    </xf>
    <xf numFmtId="10" fontId="66" fillId="0" borderId="10" xfId="0" applyNumberFormat="1" applyFont="1" applyBorder="1" applyAlignment="1">
      <alignment horizontal="right" vertical="top" wrapText="1"/>
    </xf>
    <xf numFmtId="10" fontId="67" fillId="0" borderId="10" xfId="0" applyNumberFormat="1" applyFont="1" applyBorder="1" applyAlignment="1">
      <alignment horizontal="right" vertical="top" wrapText="1"/>
    </xf>
    <xf numFmtId="0" fontId="0" fillId="34" borderId="0" xfId="0" applyFill="1" applyAlignment="1">
      <alignment/>
    </xf>
    <xf numFmtId="4" fontId="61" fillId="0" borderId="10" xfId="0" applyNumberFormat="1" applyFont="1" applyBorder="1" applyAlignment="1">
      <alignment horizontal="right" vertical="top" wrapText="1"/>
    </xf>
    <xf numFmtId="4" fontId="65" fillId="0" borderId="10" xfId="0" applyNumberFormat="1" applyFont="1" applyBorder="1" applyAlignment="1">
      <alignment horizontal="right" vertical="top" wrapText="1"/>
    </xf>
    <xf numFmtId="0" fontId="60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center" vertical="top" wrapText="1"/>
    </xf>
    <xf numFmtId="10" fontId="66" fillId="0" borderId="27" xfId="0" applyNumberFormat="1" applyFont="1" applyBorder="1" applyAlignment="1">
      <alignment horizontal="center" vertical="top" wrapText="1"/>
    </xf>
    <xf numFmtId="10" fontId="66" fillId="0" borderId="28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" fillId="0" borderId="0" xfId="75" applyFont="1" applyFill="1" applyBorder="1" applyAlignment="1">
      <alignment horizontal="center" vertical="center" wrapText="1"/>
      <protection/>
    </xf>
    <xf numFmtId="0" fontId="6" fillId="0" borderId="29" xfId="75" applyFont="1" applyFill="1" applyBorder="1" applyAlignment="1">
      <alignment horizontal="center" vertical="center" wrapText="1"/>
      <protection/>
    </xf>
    <xf numFmtId="49" fontId="5" fillId="0" borderId="10" xfId="75" applyNumberFormat="1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vertical="center"/>
      <protection/>
    </xf>
    <xf numFmtId="165" fontId="5" fillId="0" borderId="10" xfId="75" applyNumberFormat="1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horizontal="center" vertical="center" wrapText="1"/>
      <protection/>
    </xf>
    <xf numFmtId="0" fontId="7" fillId="0" borderId="10" xfId="75" applyFont="1" applyFill="1" applyBorder="1" applyAlignment="1">
      <alignment horizontal="center" vertical="center" wrapText="1" shrinkToFit="1"/>
      <protection/>
    </xf>
    <xf numFmtId="165" fontId="5" fillId="0" borderId="10" xfId="75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1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0 3" xfId="56"/>
    <cellStyle name="Обычный 11" xfId="57"/>
    <cellStyle name="Обычный 11 2" xfId="58"/>
    <cellStyle name="Обычный 12" xfId="59"/>
    <cellStyle name="Обычный 12 2" xfId="60"/>
    <cellStyle name="Обычный 13" xfId="61"/>
    <cellStyle name="Обычный 13 2" xfId="62"/>
    <cellStyle name="Обычный 14" xfId="63"/>
    <cellStyle name="Обычный 14 2" xfId="64"/>
    <cellStyle name="Обычный 15" xfId="65"/>
    <cellStyle name="Обычный 15 2" xfId="66"/>
    <cellStyle name="Обычный 16" xfId="67"/>
    <cellStyle name="Обычный 16 2" xfId="68"/>
    <cellStyle name="Обычный 17" xfId="69"/>
    <cellStyle name="Обычный 17 2" xfId="70"/>
    <cellStyle name="Обычный 18" xfId="71"/>
    <cellStyle name="Обычный 18 2" xfId="72"/>
    <cellStyle name="Обычный 19" xfId="73"/>
    <cellStyle name="Обычный 19 2" xfId="74"/>
    <cellStyle name="Обычный 2" xfId="75"/>
    <cellStyle name="Обычный 2 2" xfId="76"/>
    <cellStyle name="Обычный 2 2 2" xfId="77"/>
    <cellStyle name="Обычный 2 2 2 2" xfId="78"/>
    <cellStyle name="Обычный 2 2 2 2 2" xfId="79"/>
    <cellStyle name="Обычный 2 2 2 2 2 2" xfId="80"/>
    <cellStyle name="Обычный 2 2 2 2 2 3" xfId="81"/>
    <cellStyle name="Обычный 2 2 2 2 2 4" xfId="82"/>
    <cellStyle name="Обычный 2 2 2 2 3" xfId="83"/>
    <cellStyle name="Обычный 2 2 2 2 4" xfId="84"/>
    <cellStyle name="Обычный 2 2 2 3" xfId="85"/>
    <cellStyle name="Обычный 2 2 2 4" xfId="86"/>
    <cellStyle name="Обычный 2 2 2 5" xfId="87"/>
    <cellStyle name="Обычный 2 2 3" xfId="88"/>
    <cellStyle name="Обычный 2 2 3 2" xfId="89"/>
    <cellStyle name="Обычный 2 2 4" xfId="90"/>
    <cellStyle name="Обычный 2 2 5" xfId="91"/>
    <cellStyle name="Обычный 2 3" xfId="92"/>
    <cellStyle name="Обычный 2 4" xfId="93"/>
    <cellStyle name="Обычный 2 5" xfId="94"/>
    <cellStyle name="Обычный 20" xfId="95"/>
    <cellStyle name="Обычный 20 2" xfId="96"/>
    <cellStyle name="Обычный 21" xfId="97"/>
    <cellStyle name="Обычный 21 2" xfId="98"/>
    <cellStyle name="Обычный 22" xfId="99"/>
    <cellStyle name="Обычный 22 2" xfId="100"/>
    <cellStyle name="Обычный 23" xfId="101"/>
    <cellStyle name="Обычный 24" xfId="102"/>
    <cellStyle name="Обычный 25" xfId="103"/>
    <cellStyle name="Обычный 26" xfId="104"/>
    <cellStyle name="Обычный 27" xfId="105"/>
    <cellStyle name="Обычный 28" xfId="106"/>
    <cellStyle name="Обычный 29" xfId="107"/>
    <cellStyle name="Обычный 3" xfId="108"/>
    <cellStyle name="Обычный 3 2" xfId="109"/>
    <cellStyle name="Обычный 3 3" xfId="110"/>
    <cellStyle name="Обычный 30" xfId="111"/>
    <cellStyle name="Обычный 31" xfId="112"/>
    <cellStyle name="Обычный 32" xfId="113"/>
    <cellStyle name="Обычный 33" xfId="114"/>
    <cellStyle name="Обычный 34" xfId="115"/>
    <cellStyle name="Обычный 35" xfId="116"/>
    <cellStyle name="Обычный 36" xfId="117"/>
    <cellStyle name="Обычный 37" xfId="118"/>
    <cellStyle name="Обычный 38" xfId="119"/>
    <cellStyle name="Обычный 39" xfId="120"/>
    <cellStyle name="Обычный 4" xfId="121"/>
    <cellStyle name="Обычный 4 2" xfId="122"/>
    <cellStyle name="Обычный 4 3" xfId="123"/>
    <cellStyle name="Обычный 40" xfId="124"/>
    <cellStyle name="Обычный 41" xfId="125"/>
    <cellStyle name="Обычный 42" xfId="126"/>
    <cellStyle name="Обычный 43" xfId="127"/>
    <cellStyle name="Обычный 44" xfId="128"/>
    <cellStyle name="Обычный 45" xfId="129"/>
    <cellStyle name="Обычный 46" xfId="130"/>
    <cellStyle name="Обычный 47" xfId="131"/>
    <cellStyle name="Обычный 48" xfId="132"/>
    <cellStyle name="Обычный 49" xfId="133"/>
    <cellStyle name="Обычный 5" xfId="134"/>
    <cellStyle name="Обычный 5 2" xfId="135"/>
    <cellStyle name="Обычный 5 3" xfId="136"/>
    <cellStyle name="Обычный 5 4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55" xfId="143"/>
    <cellStyle name="Обычный 56" xfId="144"/>
    <cellStyle name="Обычный 57" xfId="145"/>
    <cellStyle name="Обычный 58" xfId="146"/>
    <cellStyle name="Обычный 59" xfId="147"/>
    <cellStyle name="Обычный 6" xfId="148"/>
    <cellStyle name="Обычный 6 2" xfId="149"/>
    <cellStyle name="Обычный 6 3" xfId="150"/>
    <cellStyle name="Обычный 60" xfId="151"/>
    <cellStyle name="Обычный 61" xfId="152"/>
    <cellStyle name="Обычный 62" xfId="153"/>
    <cellStyle name="Обычный 63" xfId="154"/>
    <cellStyle name="Обычный 64" xfId="155"/>
    <cellStyle name="Обычный 65" xfId="156"/>
    <cellStyle name="Обычный 66" xfId="157"/>
    <cellStyle name="Обычный 67" xfId="158"/>
    <cellStyle name="Обычный 68" xfId="159"/>
    <cellStyle name="Обычный 69" xfId="160"/>
    <cellStyle name="Обычный 7" xfId="161"/>
    <cellStyle name="Обычный 7 2" xfId="162"/>
    <cellStyle name="Обычный 7 3" xfId="163"/>
    <cellStyle name="Обычный 70" xfId="164"/>
    <cellStyle name="Обычный 71" xfId="165"/>
    <cellStyle name="Обычный 72" xfId="166"/>
    <cellStyle name="Обычный 73" xfId="167"/>
    <cellStyle name="Обычный 74" xfId="168"/>
    <cellStyle name="Обычный 75" xfId="169"/>
    <cellStyle name="Обычный 76" xfId="170"/>
    <cellStyle name="Обычный 77" xfId="171"/>
    <cellStyle name="Обычный 78" xfId="172"/>
    <cellStyle name="Обычный 79" xfId="173"/>
    <cellStyle name="Обычный 8" xfId="174"/>
    <cellStyle name="Обычный 8 2" xfId="175"/>
    <cellStyle name="Обычный 8 3" xfId="176"/>
    <cellStyle name="Обычный 80" xfId="177"/>
    <cellStyle name="Обычный 81" xfId="178"/>
    <cellStyle name="Обычный 82" xfId="179"/>
    <cellStyle name="Обычный 83" xfId="180"/>
    <cellStyle name="Обычный 84" xfId="181"/>
    <cellStyle name="Обычный 85" xfId="182"/>
    <cellStyle name="Обычный 86" xfId="183"/>
    <cellStyle name="Обычный 87" xfId="184"/>
    <cellStyle name="Обычный 88 2" xfId="185"/>
    <cellStyle name="Обычный 89" xfId="186"/>
    <cellStyle name="Обычный 9" xfId="187"/>
    <cellStyle name="Обычный 9 2" xfId="188"/>
    <cellStyle name="Обычный 9 3" xfId="189"/>
    <cellStyle name="Обычный 90" xfId="190"/>
    <cellStyle name="Обычный 91" xfId="191"/>
    <cellStyle name="Обычный 92" xfId="192"/>
    <cellStyle name="Followed Hyperlink" xfId="193"/>
    <cellStyle name="Плохой" xfId="194"/>
    <cellStyle name="Пояснение" xfId="195"/>
    <cellStyle name="Примечание" xfId="196"/>
    <cellStyle name="Percent" xfId="197"/>
    <cellStyle name="Связанная ячейка" xfId="198"/>
    <cellStyle name="Текст предупреждения" xfId="199"/>
    <cellStyle name="Тысячи [0]_1TG_SV" xfId="200"/>
    <cellStyle name="Тысячи_1TG_SV" xfId="201"/>
    <cellStyle name="Comma" xfId="202"/>
    <cellStyle name="Comma [0]" xfId="203"/>
    <cellStyle name="Хороший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user\LOCALS~1\Temp\bat\&#1050;&#1086;&#1084;&#1087;&#1083;&#1077;&#1082;&#1089;%20&#1084;&#1077;&#1088;%202012%20-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Лингафонные кабинеты"/>
      <sheetName val="Актовые залы"/>
      <sheetName val="Спортзалы"/>
      <sheetName val="Сводная по учреждения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">
      <selection activeCell="F24" sqref="F24"/>
    </sheetView>
  </sheetViews>
  <sheetFormatPr defaultColWidth="9.140625" defaultRowHeight="15"/>
  <cols>
    <col min="2" max="2" width="48.8515625" style="0" customWidth="1"/>
    <col min="3" max="3" width="18.7109375" style="0" customWidth="1"/>
    <col min="4" max="4" width="9.7109375" style="0" customWidth="1"/>
    <col min="5" max="5" width="21.7109375" style="0" customWidth="1"/>
    <col min="6" max="6" width="18.140625" style="0" customWidth="1"/>
    <col min="7" max="7" width="12.421875" style="0" customWidth="1"/>
    <col min="8" max="8" width="12.7109375" style="0" customWidth="1"/>
    <col min="9" max="9" width="17.00390625" style="0" customWidth="1"/>
  </cols>
  <sheetData>
    <row r="1" spans="1:6" ht="18.75" customHeight="1">
      <c r="A1" s="64" t="s">
        <v>49</v>
      </c>
      <c r="B1" s="64"/>
      <c r="C1" s="64"/>
      <c r="D1" s="64"/>
      <c r="E1" s="64"/>
      <c r="F1" s="64"/>
    </row>
    <row r="2" spans="1:6" ht="18.75" customHeight="1">
      <c r="A2" s="65"/>
      <c r="B2" s="65"/>
      <c r="C2" s="65"/>
      <c r="D2" s="65"/>
      <c r="E2" s="65"/>
      <c r="F2" s="65"/>
    </row>
    <row r="3" spans="1:6" ht="17.25" customHeight="1">
      <c r="A3" s="66" t="s">
        <v>1</v>
      </c>
      <c r="B3" s="68" t="s">
        <v>14</v>
      </c>
      <c r="C3" s="70" t="s">
        <v>45</v>
      </c>
      <c r="D3" s="70"/>
      <c r="E3" s="70"/>
      <c r="F3" s="70"/>
    </row>
    <row r="4" spans="1:6" ht="17.25" customHeight="1">
      <c r="A4" s="67"/>
      <c r="B4" s="69"/>
      <c r="C4" s="71" t="s">
        <v>0</v>
      </c>
      <c r="D4" s="39"/>
      <c r="E4" s="68" t="s">
        <v>37</v>
      </c>
      <c r="F4" s="68" t="s">
        <v>44</v>
      </c>
    </row>
    <row r="5" spans="1:6" ht="17.25" customHeight="1">
      <c r="A5" s="67"/>
      <c r="B5" s="69"/>
      <c r="C5" s="71"/>
      <c r="D5" s="39"/>
      <c r="E5" s="68"/>
      <c r="F5" s="68"/>
    </row>
    <row r="6" spans="1:6" ht="31.5">
      <c r="A6" s="24" t="s">
        <v>15</v>
      </c>
      <c r="B6" s="25" t="s">
        <v>16</v>
      </c>
      <c r="C6" s="26" t="e">
        <f>SUM(E6:F6)</f>
        <v>#REF!</v>
      </c>
      <c r="D6" s="26"/>
      <c r="E6" s="26" t="e">
        <f>SUM(E7,E8,E9,E10,E12,E13,E14,E15)</f>
        <v>#REF!</v>
      </c>
      <c r="F6" s="26" t="e">
        <f>SUM(F7,F8,F9,F10,F12,F13,F14,F15)</f>
        <v>#REF!</v>
      </c>
    </row>
    <row r="7" spans="1:6" ht="15.75">
      <c r="A7" s="27" t="s">
        <v>17</v>
      </c>
      <c r="B7" s="28" t="s">
        <v>84</v>
      </c>
      <c r="C7" s="30" t="e">
        <f aca="true" t="shared" si="0" ref="C7:C22">SUM(E7:F7)</f>
        <v>#REF!</v>
      </c>
      <c r="D7" s="30"/>
      <c r="E7" s="30" t="e">
        <f>('Сводная по учреждениям'!#REF!)</f>
        <v>#REF!</v>
      </c>
      <c r="F7" s="30" t="e">
        <f>('Сводная по учреждениям'!#REF!)</f>
        <v>#REF!</v>
      </c>
    </row>
    <row r="8" spans="1:6" ht="15.75">
      <c r="A8" s="27" t="s">
        <v>19</v>
      </c>
      <c r="B8" s="28" t="s">
        <v>18</v>
      </c>
      <c r="C8" s="30" t="e">
        <f>SUM(E8:F8)</f>
        <v>#REF!</v>
      </c>
      <c r="D8" s="30"/>
      <c r="E8" s="30" t="e">
        <f>('Сводная по учреждениям'!#REF!)+3356.41+227</f>
        <v>#REF!</v>
      </c>
      <c r="F8" s="30" t="e">
        <f>('Сводная по учреждениям'!#REF!)</f>
        <v>#REF!</v>
      </c>
    </row>
    <row r="9" spans="1:6" ht="15.75">
      <c r="A9" s="27" t="s">
        <v>21</v>
      </c>
      <c r="B9" s="28" t="s">
        <v>20</v>
      </c>
      <c r="C9" s="30" t="e">
        <f t="shared" si="0"/>
        <v>#REF!</v>
      </c>
      <c r="D9" s="30"/>
      <c r="E9" s="30" t="e">
        <f>('Сводная по учреждениям'!#REF!)</f>
        <v>#REF!</v>
      </c>
      <c r="F9" s="30" t="e">
        <f>('Сводная по учреждениям'!#REF!)</f>
        <v>#REF!</v>
      </c>
    </row>
    <row r="10" spans="1:6" ht="15.75">
      <c r="A10" s="27" t="s">
        <v>23</v>
      </c>
      <c r="B10" s="28" t="s">
        <v>22</v>
      </c>
      <c r="C10" s="30" t="e">
        <f t="shared" si="0"/>
        <v>#REF!</v>
      </c>
      <c r="D10" s="30"/>
      <c r="E10" s="30" t="e">
        <f>('Сводная по учреждениям'!#REF!)</f>
        <v>#REF!</v>
      </c>
      <c r="F10" s="30" t="e">
        <f>('Сводная по учреждениям'!#REF!)</f>
        <v>#REF!</v>
      </c>
    </row>
    <row r="11" spans="1:6" ht="15.75">
      <c r="A11" s="27" t="s">
        <v>39</v>
      </c>
      <c r="B11" s="28" t="s">
        <v>48</v>
      </c>
      <c r="C11" s="30" t="e">
        <f t="shared" si="0"/>
        <v>#REF!</v>
      </c>
      <c r="D11" s="30"/>
      <c r="E11" s="30" t="e">
        <f>('Сводная по учреждениям'!#REF!)</f>
        <v>#REF!</v>
      </c>
      <c r="F11" s="30" t="e">
        <f>('Сводная по учреждениям'!#REF!)</f>
        <v>#REF!</v>
      </c>
    </row>
    <row r="12" spans="1:6" ht="15.75">
      <c r="A12" s="27" t="s">
        <v>41</v>
      </c>
      <c r="B12" s="29" t="s">
        <v>38</v>
      </c>
      <c r="C12" s="30" t="e">
        <f t="shared" si="0"/>
        <v>#REF!</v>
      </c>
      <c r="D12" s="30"/>
      <c r="E12" s="30" t="e">
        <f>'Сводная по учреждениям'!#REF!</f>
        <v>#REF!</v>
      </c>
      <c r="F12" s="30" t="e">
        <f>'Сводная по учреждениям'!#REF!</f>
        <v>#REF!</v>
      </c>
    </row>
    <row r="13" spans="1:6" ht="31.5">
      <c r="A13" s="27" t="s">
        <v>42</v>
      </c>
      <c r="B13" s="29" t="s">
        <v>40</v>
      </c>
      <c r="C13" s="30" t="e">
        <f t="shared" si="0"/>
        <v>#REF!</v>
      </c>
      <c r="D13" s="30"/>
      <c r="E13" s="30" t="e">
        <f>'Сводная по учреждениям'!#REF!</f>
        <v>#REF!</v>
      </c>
      <c r="F13" s="30" t="e">
        <f>'Сводная по учреждениям'!#REF!</f>
        <v>#REF!</v>
      </c>
    </row>
    <row r="14" spans="1:6" ht="35.25" customHeight="1">
      <c r="A14" s="27" t="s">
        <v>47</v>
      </c>
      <c r="B14" s="29" t="s">
        <v>43</v>
      </c>
      <c r="C14" s="30" t="e">
        <f t="shared" si="0"/>
        <v>#REF!</v>
      </c>
      <c r="D14" s="30"/>
      <c r="E14" s="41" t="e">
        <f>'Сводная по учреждениям'!#REF!-227</f>
        <v>#REF!</v>
      </c>
      <c r="F14" s="30" t="e">
        <f>'Сводная по учреждениям'!#REF!</f>
        <v>#REF!</v>
      </c>
    </row>
    <row r="15" spans="1:6" ht="36" customHeight="1">
      <c r="A15" s="27" t="s">
        <v>85</v>
      </c>
      <c r="B15" s="29" t="s">
        <v>46</v>
      </c>
      <c r="C15" s="30" t="e">
        <f t="shared" si="0"/>
        <v>#REF!</v>
      </c>
      <c r="D15" s="30"/>
      <c r="E15" s="30" t="e">
        <f>('Сводная по учреждениям'!#REF!)+3000</f>
        <v>#REF!</v>
      </c>
      <c r="F15" s="41">
        <v>0</v>
      </c>
    </row>
    <row r="16" spans="1:6" ht="31.5" customHeight="1">
      <c r="A16" s="24" t="s">
        <v>24</v>
      </c>
      <c r="B16" s="25" t="s">
        <v>25</v>
      </c>
      <c r="C16" s="26" t="e">
        <f t="shared" si="0"/>
        <v>#REF!</v>
      </c>
      <c r="D16" s="26"/>
      <c r="E16" s="26" t="e">
        <f>'Сводная по учреждениям'!#REF!</f>
        <v>#REF!</v>
      </c>
      <c r="F16" s="26" t="e">
        <f>'Сводная по учреждениям'!#REF!</f>
        <v>#REF!</v>
      </c>
    </row>
    <row r="17" spans="1:6" ht="31.5">
      <c r="A17" s="24" t="s">
        <v>26</v>
      </c>
      <c r="B17" s="25" t="s">
        <v>27</v>
      </c>
      <c r="C17" s="26" t="e">
        <f t="shared" si="0"/>
        <v>#REF!</v>
      </c>
      <c r="D17" s="26"/>
      <c r="E17" s="26" t="e">
        <f>'Сводная по учреждениям'!#REF!</f>
        <v>#REF!</v>
      </c>
      <c r="F17" s="26" t="e">
        <f>'Сводная по учреждениям'!#REF!</f>
        <v>#REF!</v>
      </c>
    </row>
    <row r="18" spans="1:6" ht="94.5" customHeight="1">
      <c r="A18" s="24" t="s">
        <v>28</v>
      </c>
      <c r="B18" s="25" t="s">
        <v>29</v>
      </c>
      <c r="C18" s="26" t="e">
        <f t="shared" si="0"/>
        <v>#REF!</v>
      </c>
      <c r="D18" s="26"/>
      <c r="E18" s="26" t="e">
        <f>('Сводная по учреждениям'!#REF!)</f>
        <v>#REF!</v>
      </c>
      <c r="F18" s="26" t="e">
        <f>('Сводная по учреждениям'!#REF!)-3342.73+530</f>
        <v>#REF!</v>
      </c>
    </row>
    <row r="19" spans="1:6" ht="63">
      <c r="A19" s="24" t="s">
        <v>30</v>
      </c>
      <c r="B19" s="25" t="s">
        <v>31</v>
      </c>
      <c r="C19" s="26" t="e">
        <f t="shared" si="0"/>
        <v>#REF!</v>
      </c>
      <c r="D19" s="26"/>
      <c r="E19" s="26" t="e">
        <f>'Сводная по учреждениям'!#REF!</f>
        <v>#REF!</v>
      </c>
      <c r="F19" s="26" t="e">
        <f>'Сводная по учреждениям'!#REF!</f>
        <v>#REF!</v>
      </c>
    </row>
    <row r="20" spans="1:6" ht="63">
      <c r="A20" s="24" t="s">
        <v>32</v>
      </c>
      <c r="B20" s="25" t="s">
        <v>33</v>
      </c>
      <c r="C20" s="26" t="e">
        <f t="shared" si="0"/>
        <v>#REF!</v>
      </c>
      <c r="D20" s="26"/>
      <c r="E20" s="26" t="e">
        <f>'Сводная по учреждениям'!#REF!</f>
        <v>#REF!</v>
      </c>
      <c r="F20" s="26" t="e">
        <f>'Сводная по учреждениям'!#REF!</f>
        <v>#REF!</v>
      </c>
    </row>
    <row r="21" spans="1:6" ht="47.25">
      <c r="A21" s="24" t="s">
        <v>34</v>
      </c>
      <c r="B21" s="25" t="s">
        <v>35</v>
      </c>
      <c r="C21" s="26" t="e">
        <f t="shared" si="0"/>
        <v>#REF!</v>
      </c>
      <c r="D21" s="26"/>
      <c r="E21" s="26" t="e">
        <f>'Сводная по учреждениям'!#REF!</f>
        <v>#REF!</v>
      </c>
      <c r="F21" s="42">
        <v>0</v>
      </c>
    </row>
    <row r="22" spans="1:6" ht="16.5" customHeight="1">
      <c r="A22" s="24"/>
      <c r="B22" s="25" t="s">
        <v>36</v>
      </c>
      <c r="C22" s="26" t="e">
        <f t="shared" si="0"/>
        <v>#REF!</v>
      </c>
      <c r="D22" s="26"/>
      <c r="E22" s="26" t="e">
        <f>SUM(E16:E18,E6,E19:E21)</f>
        <v>#REF!</v>
      </c>
      <c r="F22" s="26" t="e">
        <f>SUM(F16:F18,F6,F19:F21)</f>
        <v>#REF!</v>
      </c>
    </row>
    <row r="23" spans="2:7" ht="15.75">
      <c r="B23" s="34" t="s">
        <v>75</v>
      </c>
      <c r="C23" s="33"/>
      <c r="D23" s="40"/>
      <c r="E23" s="32">
        <v>174200</v>
      </c>
      <c r="F23" s="32">
        <v>15148</v>
      </c>
      <c r="G23" s="22"/>
    </row>
    <row r="24" spans="2:6" ht="15.75">
      <c r="B24" s="34" t="s">
        <v>51</v>
      </c>
      <c r="C24" s="33"/>
      <c r="D24" s="40"/>
      <c r="E24" s="32">
        <v>9000</v>
      </c>
      <c r="F24" s="32"/>
    </row>
    <row r="25" spans="2:6" ht="15.75">
      <c r="B25" s="34" t="s">
        <v>52</v>
      </c>
      <c r="C25" s="33"/>
      <c r="D25" s="40"/>
      <c r="E25" s="32">
        <v>15000</v>
      </c>
      <c r="F25" s="32"/>
    </row>
    <row r="26" spans="2:6" ht="15.75">
      <c r="B26" s="34" t="s">
        <v>53</v>
      </c>
      <c r="C26" s="33"/>
      <c r="D26" s="40"/>
      <c r="E26" s="32">
        <v>720</v>
      </c>
      <c r="F26" s="32"/>
    </row>
    <row r="27" spans="2:6" ht="15.75">
      <c r="B27" s="34" t="s">
        <v>54</v>
      </c>
      <c r="C27" s="33"/>
      <c r="D27" s="40"/>
      <c r="E27" s="32">
        <v>41410</v>
      </c>
      <c r="F27" s="32"/>
    </row>
    <row r="28" spans="2:6" ht="15.75">
      <c r="B28" s="34" t="s">
        <v>55</v>
      </c>
      <c r="C28" s="33"/>
      <c r="D28" s="40"/>
      <c r="E28" s="32">
        <v>9000</v>
      </c>
      <c r="F28" s="32"/>
    </row>
    <row r="29" spans="2:6" ht="15.75">
      <c r="B29" s="34" t="s">
        <v>56</v>
      </c>
      <c r="C29" s="33"/>
      <c r="D29" s="40"/>
      <c r="E29" s="32">
        <v>600</v>
      </c>
      <c r="F29" s="31"/>
    </row>
    <row r="30" spans="2:6" ht="15.75">
      <c r="B30" s="34" t="s">
        <v>76</v>
      </c>
      <c r="C30" s="40"/>
      <c r="D30" s="40"/>
      <c r="E30" s="32">
        <f>85800+1000+1500</f>
        <v>88300</v>
      </c>
      <c r="F30" s="31"/>
    </row>
    <row r="31" spans="2:6" ht="15.75">
      <c r="B31" s="34" t="s">
        <v>86</v>
      </c>
      <c r="C31" s="40"/>
      <c r="D31" s="40"/>
      <c r="E31" s="32">
        <v>3813.59</v>
      </c>
      <c r="F31" s="31"/>
    </row>
    <row r="32" spans="2:6" ht="15.75">
      <c r="B32" s="34" t="s">
        <v>50</v>
      </c>
      <c r="C32" s="22"/>
      <c r="D32" s="22"/>
      <c r="E32" s="32">
        <f>E23-SUM(E24:E31)</f>
        <v>6356.4100000000035</v>
      </c>
      <c r="F32" s="32"/>
    </row>
    <row r="35" spans="1:9" ht="16.5">
      <c r="A35" s="61" t="s">
        <v>1</v>
      </c>
      <c r="B35" s="61" t="s">
        <v>87</v>
      </c>
      <c r="C35" s="61" t="s">
        <v>88</v>
      </c>
      <c r="D35" s="61"/>
      <c r="E35" s="61"/>
      <c r="F35" s="61"/>
      <c r="G35" s="61"/>
      <c r="H35" s="61"/>
      <c r="I35" s="61"/>
    </row>
    <row r="36" spans="1:9" ht="16.5">
      <c r="A36" s="61"/>
      <c r="B36" s="61"/>
      <c r="C36" s="61" t="s">
        <v>0</v>
      </c>
      <c r="D36" s="43"/>
      <c r="E36" s="61" t="s">
        <v>89</v>
      </c>
      <c r="F36" s="61"/>
      <c r="G36" s="61"/>
      <c r="H36" s="61"/>
      <c r="I36" s="61"/>
    </row>
    <row r="37" spans="1:9" ht="33" customHeight="1">
      <c r="A37" s="61"/>
      <c r="B37" s="61"/>
      <c r="C37" s="61"/>
      <c r="D37" s="62" t="s">
        <v>103</v>
      </c>
      <c r="E37" s="61" t="s">
        <v>90</v>
      </c>
      <c r="F37" s="61" t="s">
        <v>91</v>
      </c>
      <c r="G37" s="61"/>
      <c r="H37" s="61"/>
      <c r="I37" s="61"/>
    </row>
    <row r="38" spans="1:9" ht="49.5">
      <c r="A38" s="61"/>
      <c r="B38" s="61"/>
      <c r="C38" s="61"/>
      <c r="D38" s="63"/>
      <c r="E38" s="61"/>
      <c r="F38" s="43" t="s">
        <v>0</v>
      </c>
      <c r="G38" s="43" t="s">
        <v>44</v>
      </c>
      <c r="H38" s="43" t="s">
        <v>92</v>
      </c>
      <c r="I38" s="43" t="s">
        <v>93</v>
      </c>
    </row>
    <row r="39" spans="1:9" ht="16.5">
      <c r="A39" s="43">
        <v>1</v>
      </c>
      <c r="B39" s="43">
        <v>2</v>
      </c>
      <c r="C39" s="43">
        <v>3</v>
      </c>
      <c r="D39" s="43"/>
      <c r="E39" s="43">
        <v>4</v>
      </c>
      <c r="F39" s="43">
        <v>5</v>
      </c>
      <c r="G39" s="43">
        <v>6</v>
      </c>
      <c r="H39" s="43">
        <v>7</v>
      </c>
      <c r="I39" s="43">
        <v>8</v>
      </c>
    </row>
    <row r="40" spans="1:9" ht="16.5">
      <c r="A40" s="44">
        <v>1</v>
      </c>
      <c r="B40" s="44" t="s">
        <v>94</v>
      </c>
      <c r="C40" s="45">
        <f>SUM(C41:C46)</f>
        <v>123712.2</v>
      </c>
      <c r="D40" s="52">
        <f>E40/$E$53</f>
        <v>0.6490815154994259</v>
      </c>
      <c r="E40" s="45">
        <f>SUM(E41:E46)</f>
        <v>113070</v>
      </c>
      <c r="F40" s="45">
        <f>SUM(F41:F46)</f>
        <v>10642.2</v>
      </c>
      <c r="G40" s="45">
        <f>SUM(G41:G46)</f>
        <v>0</v>
      </c>
      <c r="H40" s="45">
        <f>SUM(H41:H46)</f>
        <v>10642.2</v>
      </c>
      <c r="I40" s="45">
        <f>SUM(I41:I46)</f>
        <v>0</v>
      </c>
    </row>
    <row r="41" spans="1:9" ht="16.5">
      <c r="A41" s="46" t="s">
        <v>17</v>
      </c>
      <c r="B41" s="47" t="s">
        <v>84</v>
      </c>
      <c r="C41" s="48">
        <v>20688.69</v>
      </c>
      <c r="D41" s="53">
        <f aca="true" t="shared" si="1" ref="D41:D52">E41/$E$53</f>
        <v>0.10045287026406428</v>
      </c>
      <c r="E41" s="48">
        <v>17498.89</v>
      </c>
      <c r="F41" s="49">
        <v>3189.8</v>
      </c>
      <c r="G41" s="49">
        <v>0</v>
      </c>
      <c r="H41" s="49">
        <v>3189.8</v>
      </c>
      <c r="I41" s="49">
        <v>0</v>
      </c>
    </row>
    <row r="42" spans="1:9" ht="16.5">
      <c r="A42" s="46" t="s">
        <v>19</v>
      </c>
      <c r="B42" s="47" t="s">
        <v>18</v>
      </c>
      <c r="C42" s="48">
        <v>19421.05</v>
      </c>
      <c r="D42" s="53">
        <f t="shared" si="1"/>
        <v>0.10822560275545351</v>
      </c>
      <c r="E42" s="48">
        <v>18852.9</v>
      </c>
      <c r="F42" s="49">
        <v>568.15</v>
      </c>
      <c r="G42" s="49">
        <v>0</v>
      </c>
      <c r="H42" s="49">
        <v>568.15</v>
      </c>
      <c r="I42" s="49">
        <v>0</v>
      </c>
    </row>
    <row r="43" spans="1:9" ht="16.5">
      <c r="A43" s="46" t="s">
        <v>21</v>
      </c>
      <c r="B43" s="47" t="s">
        <v>20</v>
      </c>
      <c r="C43" s="48">
        <v>500</v>
      </c>
      <c r="D43" s="53">
        <f t="shared" si="1"/>
        <v>0.0028702640642939152</v>
      </c>
      <c r="E43" s="48">
        <v>500</v>
      </c>
      <c r="F43" s="49">
        <v>0</v>
      </c>
      <c r="G43" s="49">
        <v>0</v>
      </c>
      <c r="H43" s="49">
        <v>0</v>
      </c>
      <c r="I43" s="49">
        <v>0</v>
      </c>
    </row>
    <row r="44" spans="1:9" ht="16.5">
      <c r="A44" s="46" t="s">
        <v>23</v>
      </c>
      <c r="B44" s="47" t="s">
        <v>38</v>
      </c>
      <c r="C44" s="48">
        <v>76597.76</v>
      </c>
      <c r="D44" s="53">
        <f t="shared" si="1"/>
        <v>0.40178650975889785</v>
      </c>
      <c r="E44" s="48">
        <v>69991.21</v>
      </c>
      <c r="F44" s="49">
        <v>6606.55</v>
      </c>
      <c r="G44" s="49">
        <v>0</v>
      </c>
      <c r="H44" s="49">
        <v>6606.55</v>
      </c>
      <c r="I44" s="49">
        <v>0</v>
      </c>
    </row>
    <row r="45" spans="1:9" ht="33">
      <c r="A45" s="46" t="s">
        <v>39</v>
      </c>
      <c r="B45" s="47" t="s">
        <v>40</v>
      </c>
      <c r="C45" s="48">
        <v>2763.7</v>
      </c>
      <c r="D45" s="53">
        <f t="shared" si="1"/>
        <v>0.014270952927669346</v>
      </c>
      <c r="E45" s="48">
        <v>2486</v>
      </c>
      <c r="F45" s="49">
        <v>277.7</v>
      </c>
      <c r="G45" s="49">
        <v>0</v>
      </c>
      <c r="H45" s="49">
        <v>277.7</v>
      </c>
      <c r="I45" s="49">
        <v>0</v>
      </c>
    </row>
    <row r="46" spans="1:9" ht="49.5">
      <c r="A46" s="46" t="s">
        <v>41</v>
      </c>
      <c r="B46" s="50" t="s">
        <v>95</v>
      </c>
      <c r="C46" s="48">
        <v>3741</v>
      </c>
      <c r="D46" s="53">
        <f t="shared" si="1"/>
        <v>0.02147531572904707</v>
      </c>
      <c r="E46" s="48">
        <v>3741</v>
      </c>
      <c r="F46" s="49">
        <v>0</v>
      </c>
      <c r="G46" s="49">
        <v>0</v>
      </c>
      <c r="H46" s="49">
        <v>0</v>
      </c>
      <c r="I46" s="49">
        <v>0</v>
      </c>
    </row>
    <row r="47" spans="1:9" ht="33">
      <c r="A47" s="44" t="s">
        <v>96</v>
      </c>
      <c r="B47" s="44" t="s">
        <v>25</v>
      </c>
      <c r="C47" s="45">
        <v>9000</v>
      </c>
      <c r="D47" s="52">
        <f t="shared" si="1"/>
        <v>0.05166475315729047</v>
      </c>
      <c r="E47" s="45">
        <v>9000</v>
      </c>
      <c r="F47" s="51">
        <v>0</v>
      </c>
      <c r="G47" s="51">
        <v>0</v>
      </c>
      <c r="H47" s="51">
        <v>0</v>
      </c>
      <c r="I47" s="51">
        <v>0</v>
      </c>
    </row>
    <row r="48" spans="1:9" ht="83.25" customHeight="1">
      <c r="A48" s="57" t="s">
        <v>97</v>
      </c>
      <c r="B48" s="57" t="s">
        <v>98</v>
      </c>
      <c r="C48" s="55">
        <v>55315.8</v>
      </c>
      <c r="D48" s="59">
        <f t="shared" si="1"/>
        <v>0.29167623421354766</v>
      </c>
      <c r="E48" s="55">
        <v>50810</v>
      </c>
      <c r="F48" s="55">
        <v>4505.8</v>
      </c>
      <c r="G48" s="56">
        <v>530</v>
      </c>
      <c r="H48" s="55">
        <v>3975.8</v>
      </c>
      <c r="I48" s="56">
        <v>0</v>
      </c>
    </row>
    <row r="49" spans="1:9" ht="15.75" customHeight="1">
      <c r="A49" s="57"/>
      <c r="B49" s="57"/>
      <c r="C49" s="55"/>
      <c r="D49" s="60"/>
      <c r="E49" s="55"/>
      <c r="F49" s="55"/>
      <c r="G49" s="56"/>
      <c r="H49" s="55"/>
      <c r="I49" s="56"/>
    </row>
    <row r="50" spans="1:9" ht="50.25" customHeight="1">
      <c r="A50" s="57" t="s">
        <v>99</v>
      </c>
      <c r="B50" s="57" t="s">
        <v>100</v>
      </c>
      <c r="C50" s="55">
        <v>1320</v>
      </c>
      <c r="D50" s="59">
        <f t="shared" si="1"/>
        <v>0.007577497129735935</v>
      </c>
      <c r="E50" s="55">
        <v>1320</v>
      </c>
      <c r="F50" s="56">
        <v>0</v>
      </c>
      <c r="G50" s="56">
        <v>0</v>
      </c>
      <c r="H50" s="56">
        <v>0</v>
      </c>
      <c r="I50" s="56">
        <v>0</v>
      </c>
    </row>
    <row r="51" spans="1:9" ht="15.75" customHeight="1">
      <c r="A51" s="57"/>
      <c r="B51" s="57"/>
      <c r="C51" s="55"/>
      <c r="D51" s="60"/>
      <c r="E51" s="55"/>
      <c r="F51" s="56"/>
      <c r="G51" s="56"/>
      <c r="H51" s="56"/>
      <c r="I51" s="56"/>
    </row>
    <row r="52" spans="1:9" ht="49.5">
      <c r="A52" s="46" t="s">
        <v>102</v>
      </c>
      <c r="B52" s="47" t="s">
        <v>101</v>
      </c>
      <c r="C52" s="48">
        <v>1320</v>
      </c>
      <c r="D52" s="53">
        <f t="shared" si="1"/>
        <v>0.007577497129735935</v>
      </c>
      <c r="E52" s="49">
        <v>1320</v>
      </c>
      <c r="F52" s="49">
        <v>0</v>
      </c>
      <c r="G52" s="49">
        <v>0</v>
      </c>
      <c r="H52" s="49">
        <v>0</v>
      </c>
      <c r="I52" s="49">
        <v>0</v>
      </c>
    </row>
    <row r="53" spans="1:9" ht="17.25" customHeight="1">
      <c r="A53" s="58" t="s">
        <v>4</v>
      </c>
      <c r="B53" s="58"/>
      <c r="C53" s="55">
        <f>SUM(C40,C47:C51)</f>
        <v>189348</v>
      </c>
      <c r="D53" s="59"/>
      <c r="E53" s="55">
        <f>SUM(E40,E47:E51)</f>
        <v>174200</v>
      </c>
      <c r="F53" s="55">
        <f>SUM(F40,F47:F51)</f>
        <v>15148</v>
      </c>
      <c r="G53" s="55">
        <f>SUM(G40,G47:G51)</f>
        <v>530</v>
      </c>
      <c r="H53" s="55">
        <f>SUM(H40,H47:H51)</f>
        <v>14618</v>
      </c>
      <c r="I53" s="55">
        <f>SUM(I40,I47:I51)</f>
        <v>0</v>
      </c>
    </row>
    <row r="54" spans="1:9" ht="15.75" customHeight="1">
      <c r="A54" s="58"/>
      <c r="B54" s="58"/>
      <c r="C54" s="55"/>
      <c r="D54" s="60"/>
      <c r="E54" s="55"/>
      <c r="F54" s="55"/>
      <c r="G54" s="55"/>
      <c r="H54" s="55"/>
      <c r="I54" s="55"/>
    </row>
  </sheetData>
  <sheetProtection/>
  <mergeCells count="41">
    <mergeCell ref="A1:F2"/>
    <mergeCell ref="A3:A5"/>
    <mergeCell ref="B3:B5"/>
    <mergeCell ref="C3:F3"/>
    <mergeCell ref="C4:C5"/>
    <mergeCell ref="E4:E5"/>
    <mergeCell ref="F4:F5"/>
    <mergeCell ref="I48:I49"/>
    <mergeCell ref="D37:D38"/>
    <mergeCell ref="C53:C54"/>
    <mergeCell ref="E53:E54"/>
    <mergeCell ref="F53:F54"/>
    <mergeCell ref="G53:G54"/>
    <mergeCell ref="H53:H54"/>
    <mergeCell ref="I53:I54"/>
    <mergeCell ref="F50:F51"/>
    <mergeCell ref="G50:G51"/>
    <mergeCell ref="G48:G49"/>
    <mergeCell ref="A35:A38"/>
    <mergeCell ref="B35:B38"/>
    <mergeCell ref="C35:I35"/>
    <mergeCell ref="C36:C38"/>
    <mergeCell ref="E36:I36"/>
    <mergeCell ref="E37:E38"/>
    <mergeCell ref="F37:I37"/>
    <mergeCell ref="B48:B49"/>
    <mergeCell ref="C48:C49"/>
    <mergeCell ref="A50:A51"/>
    <mergeCell ref="B50:B51"/>
    <mergeCell ref="C50:C51"/>
    <mergeCell ref="E50:E51"/>
    <mergeCell ref="E48:E49"/>
    <mergeCell ref="F48:F49"/>
    <mergeCell ref="H50:H51"/>
    <mergeCell ref="I50:I51"/>
    <mergeCell ref="A48:A49"/>
    <mergeCell ref="A53:B54"/>
    <mergeCell ref="D48:D49"/>
    <mergeCell ref="D50:D51"/>
    <mergeCell ref="D53:D54"/>
    <mergeCell ref="H48:H49"/>
  </mergeCell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"/>
  <sheetViews>
    <sheetView tabSelected="1" zoomScale="115" zoomScaleNormal="115"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B7" sqref="B7"/>
    </sheetView>
  </sheetViews>
  <sheetFormatPr defaultColWidth="9.140625" defaultRowHeight="15"/>
  <cols>
    <col min="1" max="1" width="6.28125" style="1" customWidth="1"/>
    <col min="2" max="2" width="31.7109375" style="2" customWidth="1"/>
    <col min="3" max="11" width="10.57421875" style="0" customWidth="1"/>
    <col min="12" max="17" width="10.57421875" style="0" hidden="1" customWidth="1"/>
    <col min="18" max="23" width="10.57421875" style="0" customWidth="1"/>
    <col min="24" max="26" width="10.57421875" style="0" hidden="1" customWidth="1"/>
    <col min="27" max="32" width="10.57421875" style="0" customWidth="1"/>
    <col min="33" max="35" width="10.57421875" style="0" hidden="1" customWidth="1"/>
    <col min="36" max="36" width="9.7109375" style="0" customWidth="1"/>
    <col min="37" max="37" width="10.8515625" style="0" customWidth="1"/>
    <col min="38" max="38" width="10.57421875" style="0" customWidth="1"/>
    <col min="39" max="41" width="10.57421875" style="0" hidden="1" customWidth="1"/>
    <col min="42" max="44" width="10.57421875" style="0" customWidth="1"/>
    <col min="45" max="47" width="10.57421875" style="0" hidden="1" customWidth="1"/>
    <col min="48" max="49" width="12.28125" style="0" bestFit="1" customWidth="1"/>
    <col min="50" max="50" width="11.7109375" style="0" customWidth="1"/>
    <col min="51" max="51" width="20.140625" style="0" customWidth="1"/>
  </cols>
  <sheetData>
    <row r="1" spans="2:49" ht="30.75" customHeight="1" thickBot="1">
      <c r="B1" s="15" t="s">
        <v>6</v>
      </c>
      <c r="C1" s="20"/>
      <c r="D1" s="19"/>
      <c r="F1" s="20"/>
      <c r="G1" s="19"/>
      <c r="I1" s="20"/>
      <c r="J1" s="19"/>
      <c r="L1" s="20"/>
      <c r="M1" s="19"/>
      <c r="O1" s="20"/>
      <c r="P1" s="19"/>
      <c r="R1" s="20"/>
      <c r="S1" s="19"/>
      <c r="U1" s="20"/>
      <c r="V1" s="19"/>
      <c r="X1" s="20"/>
      <c r="Y1" s="19"/>
      <c r="AA1" s="20"/>
      <c r="AB1" s="19"/>
      <c r="AD1" s="20"/>
      <c r="AE1" s="19"/>
      <c r="AG1" s="20"/>
      <c r="AH1" s="19"/>
      <c r="AJ1" s="20"/>
      <c r="AK1" s="19"/>
      <c r="AM1" s="20"/>
      <c r="AN1" s="19"/>
      <c r="AP1" s="20"/>
      <c r="AQ1" s="19"/>
      <c r="AS1" s="20"/>
      <c r="AT1" s="19"/>
      <c r="AW1" s="19"/>
    </row>
    <row r="2" spans="1:51" ht="37.5" customHeight="1">
      <c r="A2" s="4" t="s">
        <v>1</v>
      </c>
      <c r="B2" s="5" t="s">
        <v>2</v>
      </c>
      <c r="C2" s="73" t="s">
        <v>73</v>
      </c>
      <c r="D2" s="74"/>
      <c r="E2" s="74"/>
      <c r="F2" s="73" t="s">
        <v>74</v>
      </c>
      <c r="G2" s="74"/>
      <c r="H2" s="74"/>
      <c r="I2" s="73" t="s">
        <v>77</v>
      </c>
      <c r="J2" s="74"/>
      <c r="K2" s="74"/>
      <c r="L2" s="73" t="s">
        <v>78</v>
      </c>
      <c r="M2" s="74"/>
      <c r="N2" s="74"/>
      <c r="O2" s="73" t="s">
        <v>79</v>
      </c>
      <c r="P2" s="74"/>
      <c r="Q2" s="74"/>
      <c r="R2" s="73" t="s">
        <v>80</v>
      </c>
      <c r="S2" s="74"/>
      <c r="T2" s="74"/>
      <c r="U2" s="73" t="s">
        <v>81</v>
      </c>
      <c r="V2" s="74"/>
      <c r="W2" s="74"/>
      <c r="X2" s="73" t="s">
        <v>82</v>
      </c>
      <c r="Y2" s="74"/>
      <c r="Z2" s="74"/>
      <c r="AA2" s="73" t="s">
        <v>83</v>
      </c>
      <c r="AB2" s="74"/>
      <c r="AC2" s="74"/>
      <c r="AD2" s="73" t="s">
        <v>7</v>
      </c>
      <c r="AE2" s="74"/>
      <c r="AF2" s="74"/>
      <c r="AG2" s="73" t="s">
        <v>8</v>
      </c>
      <c r="AH2" s="74"/>
      <c r="AI2" s="74"/>
      <c r="AJ2" s="73" t="s">
        <v>9</v>
      </c>
      <c r="AK2" s="74"/>
      <c r="AL2" s="74"/>
      <c r="AM2" s="73" t="s">
        <v>10</v>
      </c>
      <c r="AN2" s="74"/>
      <c r="AO2" s="74"/>
      <c r="AP2" s="75" t="s">
        <v>11</v>
      </c>
      <c r="AQ2" s="76"/>
      <c r="AR2" s="76"/>
      <c r="AS2" s="75" t="s">
        <v>12</v>
      </c>
      <c r="AT2" s="76"/>
      <c r="AU2" s="76"/>
      <c r="AV2" s="75" t="s">
        <v>4</v>
      </c>
      <c r="AW2" s="76"/>
      <c r="AX2" s="76"/>
      <c r="AY2" s="72" t="s">
        <v>104</v>
      </c>
    </row>
    <row r="3" spans="1:51" ht="17.25" customHeight="1" thickBot="1">
      <c r="A3" s="7"/>
      <c r="B3" s="8"/>
      <c r="C3" s="9" t="s">
        <v>0</v>
      </c>
      <c r="D3" s="17" t="s">
        <v>13</v>
      </c>
      <c r="E3" s="10" t="s">
        <v>5</v>
      </c>
      <c r="F3" s="9" t="s">
        <v>0</v>
      </c>
      <c r="G3" s="17" t="s">
        <v>13</v>
      </c>
      <c r="H3" s="10" t="s">
        <v>5</v>
      </c>
      <c r="I3" s="9" t="s">
        <v>0</v>
      </c>
      <c r="J3" s="17" t="s">
        <v>13</v>
      </c>
      <c r="K3" s="10" t="s">
        <v>5</v>
      </c>
      <c r="L3" s="9" t="s">
        <v>0</v>
      </c>
      <c r="M3" s="17" t="s">
        <v>13</v>
      </c>
      <c r="N3" s="10" t="s">
        <v>5</v>
      </c>
      <c r="O3" s="9" t="s">
        <v>0</v>
      </c>
      <c r="P3" s="17" t="s">
        <v>13</v>
      </c>
      <c r="Q3" s="10" t="s">
        <v>5</v>
      </c>
      <c r="R3" s="9" t="s">
        <v>0</v>
      </c>
      <c r="S3" s="17" t="s">
        <v>13</v>
      </c>
      <c r="T3" s="10" t="s">
        <v>5</v>
      </c>
      <c r="U3" s="9" t="s">
        <v>0</v>
      </c>
      <c r="V3" s="17" t="s">
        <v>13</v>
      </c>
      <c r="W3" s="10" t="s">
        <v>5</v>
      </c>
      <c r="X3" s="9" t="s">
        <v>0</v>
      </c>
      <c r="Y3" s="17" t="s">
        <v>13</v>
      </c>
      <c r="Z3" s="10" t="s">
        <v>5</v>
      </c>
      <c r="AA3" s="9" t="s">
        <v>0</v>
      </c>
      <c r="AB3" s="17" t="s">
        <v>13</v>
      </c>
      <c r="AC3" s="10" t="s">
        <v>5</v>
      </c>
      <c r="AD3" s="9" t="s">
        <v>0</v>
      </c>
      <c r="AE3" s="17" t="s">
        <v>13</v>
      </c>
      <c r="AF3" s="10" t="s">
        <v>5</v>
      </c>
      <c r="AG3" s="9" t="s">
        <v>0</v>
      </c>
      <c r="AH3" s="17" t="s">
        <v>13</v>
      </c>
      <c r="AI3" s="10" t="s">
        <v>5</v>
      </c>
      <c r="AJ3" s="9" t="s">
        <v>0</v>
      </c>
      <c r="AK3" s="17" t="s">
        <v>13</v>
      </c>
      <c r="AL3" s="10" t="s">
        <v>5</v>
      </c>
      <c r="AM3" s="9" t="s">
        <v>0</v>
      </c>
      <c r="AN3" s="17" t="s">
        <v>13</v>
      </c>
      <c r="AO3" s="10" t="s">
        <v>5</v>
      </c>
      <c r="AP3" s="9" t="s">
        <v>0</v>
      </c>
      <c r="AQ3" s="17" t="s">
        <v>13</v>
      </c>
      <c r="AR3" s="10" t="s">
        <v>5</v>
      </c>
      <c r="AS3" s="9" t="s">
        <v>0</v>
      </c>
      <c r="AT3" s="17" t="s">
        <v>13</v>
      </c>
      <c r="AU3" s="10" t="s">
        <v>5</v>
      </c>
      <c r="AV3" s="9" t="s">
        <v>0</v>
      </c>
      <c r="AW3" s="17" t="s">
        <v>13</v>
      </c>
      <c r="AX3" s="10" t="s">
        <v>5</v>
      </c>
      <c r="AY3" s="72"/>
    </row>
    <row r="4" spans="1:51" ht="15" customHeight="1" thickBot="1">
      <c r="A4" s="11"/>
      <c r="B4" s="38" t="s">
        <v>3</v>
      </c>
      <c r="C4" s="12">
        <f aca="true" t="shared" si="0" ref="C4:AX4">SUM(C5:C20)</f>
        <v>2810</v>
      </c>
      <c r="D4" s="13">
        <f t="shared" si="0"/>
        <v>1310</v>
      </c>
      <c r="E4" s="13">
        <f t="shared" si="0"/>
        <v>1500</v>
      </c>
      <c r="F4" s="12">
        <f t="shared" si="0"/>
        <v>4045</v>
      </c>
      <c r="G4" s="13">
        <f t="shared" si="0"/>
        <v>4045</v>
      </c>
      <c r="H4" s="13">
        <f t="shared" si="0"/>
        <v>0</v>
      </c>
      <c r="I4" s="12">
        <f t="shared" si="0"/>
        <v>640</v>
      </c>
      <c r="J4" s="13">
        <f t="shared" si="0"/>
        <v>640</v>
      </c>
      <c r="K4" s="13">
        <f t="shared" si="0"/>
        <v>0</v>
      </c>
      <c r="L4" s="12">
        <f t="shared" si="0"/>
        <v>0</v>
      </c>
      <c r="M4" s="13">
        <f t="shared" si="0"/>
        <v>0</v>
      </c>
      <c r="N4" s="13">
        <f t="shared" si="0"/>
        <v>0</v>
      </c>
      <c r="O4" s="12">
        <f t="shared" si="0"/>
        <v>0</v>
      </c>
      <c r="P4" s="13">
        <f t="shared" si="0"/>
        <v>0</v>
      </c>
      <c r="Q4" s="13">
        <f t="shared" si="0"/>
        <v>0</v>
      </c>
      <c r="R4" s="12">
        <f t="shared" si="0"/>
        <v>2823</v>
      </c>
      <c r="S4" s="13">
        <f t="shared" si="0"/>
        <v>2770</v>
      </c>
      <c r="T4" s="13">
        <f t="shared" si="0"/>
        <v>53</v>
      </c>
      <c r="U4" s="12">
        <f t="shared" si="0"/>
        <v>675</v>
      </c>
      <c r="V4" s="13">
        <f t="shared" si="0"/>
        <v>675</v>
      </c>
      <c r="W4" s="13">
        <f t="shared" si="0"/>
        <v>0</v>
      </c>
      <c r="X4" s="12">
        <f t="shared" si="0"/>
        <v>0</v>
      </c>
      <c r="Y4" s="13">
        <f t="shared" si="0"/>
        <v>0</v>
      </c>
      <c r="Z4" s="13">
        <f t="shared" si="0"/>
        <v>0</v>
      </c>
      <c r="AA4" s="12">
        <f t="shared" si="0"/>
        <v>0</v>
      </c>
      <c r="AB4" s="13">
        <f t="shared" si="0"/>
        <v>0</v>
      </c>
      <c r="AC4" s="13">
        <f t="shared" si="0"/>
        <v>0</v>
      </c>
      <c r="AD4" s="12">
        <f t="shared" si="0"/>
        <v>5000</v>
      </c>
      <c r="AE4" s="13">
        <f t="shared" si="0"/>
        <v>5000</v>
      </c>
      <c r="AF4" s="13">
        <f t="shared" si="0"/>
        <v>0</v>
      </c>
      <c r="AG4" s="12">
        <f t="shared" si="0"/>
        <v>0</v>
      </c>
      <c r="AH4" s="13">
        <f t="shared" si="0"/>
        <v>0</v>
      </c>
      <c r="AI4" s="13">
        <f t="shared" si="0"/>
        <v>0</v>
      </c>
      <c r="AJ4" s="12">
        <f t="shared" si="0"/>
        <v>3150</v>
      </c>
      <c r="AK4" s="13">
        <f t="shared" si="0"/>
        <v>3150</v>
      </c>
      <c r="AL4" s="13">
        <f t="shared" si="0"/>
        <v>0</v>
      </c>
      <c r="AM4" s="12">
        <f t="shared" si="0"/>
        <v>0</v>
      </c>
      <c r="AN4" s="12">
        <f t="shared" si="0"/>
        <v>0</v>
      </c>
      <c r="AO4" s="13">
        <f t="shared" si="0"/>
        <v>0</v>
      </c>
      <c r="AP4" s="12">
        <f t="shared" si="0"/>
        <v>0</v>
      </c>
      <c r="AQ4" s="13">
        <f t="shared" si="0"/>
        <v>0</v>
      </c>
      <c r="AR4" s="13">
        <f t="shared" si="0"/>
        <v>0</v>
      </c>
      <c r="AS4" s="12">
        <f t="shared" si="0"/>
        <v>0</v>
      </c>
      <c r="AT4" s="13">
        <f t="shared" si="0"/>
        <v>0</v>
      </c>
      <c r="AU4" s="13">
        <f t="shared" si="0"/>
        <v>0</v>
      </c>
      <c r="AV4" s="23">
        <f t="shared" si="0"/>
        <v>19143</v>
      </c>
      <c r="AW4" s="23">
        <f t="shared" si="0"/>
        <v>17590</v>
      </c>
      <c r="AX4" s="23">
        <f t="shared" si="0"/>
        <v>1553</v>
      </c>
      <c r="AY4" s="54">
        <v>1495.15</v>
      </c>
    </row>
    <row r="5" spans="1:50" ht="26.25">
      <c r="A5" s="35">
        <v>52</v>
      </c>
      <c r="B5" s="36" t="s">
        <v>57</v>
      </c>
      <c r="C5" s="6">
        <f aca="true" t="shared" si="1" ref="C5:C20">SUM(D5:E5)</f>
        <v>350</v>
      </c>
      <c r="D5" s="18">
        <v>50</v>
      </c>
      <c r="E5" s="16">
        <v>300</v>
      </c>
      <c r="F5" s="6">
        <f aca="true" t="shared" si="2" ref="F5:F20">SUM(G5:H5)</f>
        <v>200</v>
      </c>
      <c r="G5" s="18">
        <v>200</v>
      </c>
      <c r="H5" s="16"/>
      <c r="I5" s="6">
        <f aca="true" t="shared" si="3" ref="I5:I20">SUM(J5:K5)</f>
        <v>40</v>
      </c>
      <c r="J5" s="18">
        <v>40</v>
      </c>
      <c r="K5" s="16"/>
      <c r="L5" s="6">
        <f aca="true" t="shared" si="4" ref="L5:L20">SUM(M5:N5)</f>
        <v>0</v>
      </c>
      <c r="M5" s="18"/>
      <c r="N5" s="16"/>
      <c r="O5" s="6">
        <f aca="true" t="shared" si="5" ref="O5:O20">SUM(P5:Q5)</f>
        <v>0</v>
      </c>
      <c r="P5" s="21"/>
      <c r="Q5" s="16"/>
      <c r="R5" s="6">
        <f aca="true" t="shared" si="6" ref="R5:R20">SUM(S5:T5)</f>
        <v>150</v>
      </c>
      <c r="S5" s="21">
        <v>150</v>
      </c>
      <c r="T5" s="16"/>
      <c r="U5" s="6">
        <f aca="true" t="shared" si="7" ref="U5:U20">SUM(V5:W5)</f>
        <v>100</v>
      </c>
      <c r="V5" s="18">
        <v>100</v>
      </c>
      <c r="W5" s="16"/>
      <c r="X5" s="6">
        <f aca="true" t="shared" si="8" ref="X5:X20">SUM(Y5:Z5)</f>
        <v>0</v>
      </c>
      <c r="Y5" s="18"/>
      <c r="Z5" s="16"/>
      <c r="AA5" s="6">
        <f aca="true" t="shared" si="9" ref="AA5:AA20">SUM(AB5:AC5)</f>
        <v>0</v>
      </c>
      <c r="AB5" s="18"/>
      <c r="AC5" s="3"/>
      <c r="AD5" s="6">
        <f aca="true" t="shared" si="10" ref="AD5:AD20">SUM(AE5:AF5)</f>
        <v>0</v>
      </c>
      <c r="AE5" s="18"/>
      <c r="AF5" s="3"/>
      <c r="AG5" s="6">
        <f aca="true" t="shared" si="11" ref="AG5:AG20">SUM(AH5:AI5)</f>
        <v>0</v>
      </c>
      <c r="AH5" s="18"/>
      <c r="AI5" s="3"/>
      <c r="AJ5" s="6">
        <f aca="true" t="shared" si="12" ref="AJ5:AJ20">SUM(AK5:AL5)</f>
        <v>200</v>
      </c>
      <c r="AK5" s="18">
        <v>200</v>
      </c>
      <c r="AL5" s="3"/>
      <c r="AM5" s="6">
        <f aca="true" t="shared" si="13" ref="AM5:AM20">SUM(AN5:AO5)</f>
        <v>0</v>
      </c>
      <c r="AN5" s="18"/>
      <c r="AO5" s="3"/>
      <c r="AP5" s="6">
        <f aca="true" t="shared" si="14" ref="AP5:AP20">SUM(AQ5:AR5)</f>
        <v>0</v>
      </c>
      <c r="AQ5" s="18"/>
      <c r="AR5" s="3"/>
      <c r="AS5" s="6">
        <f aca="true" t="shared" si="15" ref="AS5:AS20">SUM(AT5:AU5)</f>
        <v>0</v>
      </c>
      <c r="AT5" s="18"/>
      <c r="AU5" s="3"/>
      <c r="AV5" s="14">
        <f aca="true" t="shared" si="16" ref="AV5:AV20">SUM(AW5:AX5)</f>
        <v>1040</v>
      </c>
      <c r="AW5" s="3">
        <f aca="true" t="shared" si="17" ref="AW5:AW20">SUM(D5,G5,J5,M5,P5,S5,V5,Y5,AB5,AE5,AH5,AK5,AN5,AQ5,AT5)</f>
        <v>740</v>
      </c>
      <c r="AX5" s="3">
        <f aca="true" t="shared" si="18" ref="AX5:AX20">SUM(E5,H5,K5,N5,Q5,T5,W5,Z5,AC5,AF5,AI5,AL5,AO5,AR5,AU5)</f>
        <v>300</v>
      </c>
    </row>
    <row r="6" spans="1:50" ht="26.25">
      <c r="A6" s="35">
        <v>53</v>
      </c>
      <c r="B6" s="37" t="s">
        <v>58</v>
      </c>
      <c r="C6" s="6">
        <f t="shared" si="1"/>
        <v>140</v>
      </c>
      <c r="D6" s="18">
        <v>140</v>
      </c>
      <c r="E6" s="16">
        <v>0</v>
      </c>
      <c r="F6" s="6">
        <f t="shared" si="2"/>
        <v>300</v>
      </c>
      <c r="G6" s="18">
        <v>300</v>
      </c>
      <c r="H6" s="16"/>
      <c r="I6" s="6">
        <f t="shared" si="3"/>
        <v>40</v>
      </c>
      <c r="J6" s="18">
        <v>40</v>
      </c>
      <c r="K6" s="16"/>
      <c r="L6" s="6">
        <f t="shared" si="4"/>
        <v>0</v>
      </c>
      <c r="M6" s="18"/>
      <c r="N6" s="16"/>
      <c r="O6" s="6">
        <f t="shared" si="5"/>
        <v>0</v>
      </c>
      <c r="P6" s="21"/>
      <c r="Q6" s="16"/>
      <c r="R6" s="6">
        <f t="shared" si="6"/>
        <v>300</v>
      </c>
      <c r="S6" s="21">
        <v>300</v>
      </c>
      <c r="T6" s="16"/>
      <c r="U6" s="6">
        <f t="shared" si="7"/>
        <v>60</v>
      </c>
      <c r="V6" s="18">
        <v>60</v>
      </c>
      <c r="W6" s="16"/>
      <c r="X6" s="6">
        <f t="shared" si="8"/>
        <v>0</v>
      </c>
      <c r="Y6" s="18"/>
      <c r="Z6" s="16"/>
      <c r="AA6" s="6">
        <f t="shared" si="9"/>
        <v>0</v>
      </c>
      <c r="AB6" s="18"/>
      <c r="AC6" s="3"/>
      <c r="AD6" s="6">
        <f t="shared" si="10"/>
        <v>0</v>
      </c>
      <c r="AE6" s="18"/>
      <c r="AF6" s="3"/>
      <c r="AG6" s="6">
        <f t="shared" si="11"/>
        <v>0</v>
      </c>
      <c r="AH6" s="18"/>
      <c r="AI6" s="3"/>
      <c r="AJ6" s="6">
        <f t="shared" si="12"/>
        <v>200</v>
      </c>
      <c r="AK6" s="18">
        <v>200</v>
      </c>
      <c r="AL6" s="3"/>
      <c r="AM6" s="6">
        <f t="shared" si="13"/>
        <v>0</v>
      </c>
      <c r="AN6" s="18"/>
      <c r="AO6" s="3"/>
      <c r="AP6" s="6">
        <f t="shared" si="14"/>
        <v>0</v>
      </c>
      <c r="AQ6" s="18"/>
      <c r="AR6" s="3"/>
      <c r="AS6" s="6">
        <f t="shared" si="15"/>
        <v>0</v>
      </c>
      <c r="AT6" s="18"/>
      <c r="AU6" s="3"/>
      <c r="AV6" s="14">
        <f t="shared" si="16"/>
        <v>1040</v>
      </c>
      <c r="AW6" s="3">
        <f t="shared" si="17"/>
        <v>1040</v>
      </c>
      <c r="AX6" s="3">
        <f t="shared" si="18"/>
        <v>0</v>
      </c>
    </row>
    <row r="7" spans="1:50" ht="39">
      <c r="A7" s="35">
        <v>54</v>
      </c>
      <c r="B7" s="37" t="s">
        <v>59</v>
      </c>
      <c r="C7" s="6">
        <f t="shared" si="1"/>
        <v>50</v>
      </c>
      <c r="D7" s="18">
        <v>50</v>
      </c>
      <c r="E7" s="16">
        <v>0</v>
      </c>
      <c r="F7" s="6">
        <f t="shared" si="2"/>
        <v>200</v>
      </c>
      <c r="G7" s="18">
        <v>200</v>
      </c>
      <c r="H7" s="16"/>
      <c r="I7" s="6">
        <f t="shared" si="3"/>
        <v>40</v>
      </c>
      <c r="J7" s="18">
        <v>40</v>
      </c>
      <c r="K7" s="16"/>
      <c r="L7" s="6">
        <f t="shared" si="4"/>
        <v>0</v>
      </c>
      <c r="M7" s="18"/>
      <c r="N7" s="16"/>
      <c r="O7" s="6">
        <f t="shared" si="5"/>
        <v>0</v>
      </c>
      <c r="P7" s="21"/>
      <c r="Q7" s="16"/>
      <c r="R7" s="6">
        <f t="shared" si="6"/>
        <v>50</v>
      </c>
      <c r="S7" s="21">
        <v>50</v>
      </c>
      <c r="T7" s="16"/>
      <c r="U7" s="6">
        <f t="shared" si="7"/>
        <v>0</v>
      </c>
      <c r="V7" s="18"/>
      <c r="W7" s="16"/>
      <c r="X7" s="6">
        <f t="shared" si="8"/>
        <v>0</v>
      </c>
      <c r="Y7" s="18"/>
      <c r="Z7" s="16"/>
      <c r="AA7" s="6">
        <f t="shared" si="9"/>
        <v>0</v>
      </c>
      <c r="AB7" s="18"/>
      <c r="AC7" s="3"/>
      <c r="AD7" s="6">
        <f t="shared" si="10"/>
        <v>0</v>
      </c>
      <c r="AE7" s="18"/>
      <c r="AF7" s="3"/>
      <c r="AG7" s="6">
        <f t="shared" si="11"/>
        <v>0</v>
      </c>
      <c r="AH7" s="18"/>
      <c r="AI7" s="3"/>
      <c r="AJ7" s="6">
        <f t="shared" si="12"/>
        <v>100</v>
      </c>
      <c r="AK7" s="18">
        <v>100</v>
      </c>
      <c r="AL7" s="3"/>
      <c r="AM7" s="6">
        <f t="shared" si="13"/>
        <v>0</v>
      </c>
      <c r="AN7" s="18"/>
      <c r="AO7" s="3"/>
      <c r="AP7" s="6">
        <f t="shared" si="14"/>
        <v>0</v>
      </c>
      <c r="AQ7" s="18"/>
      <c r="AR7" s="3"/>
      <c r="AS7" s="6">
        <f t="shared" si="15"/>
        <v>0</v>
      </c>
      <c r="AT7" s="18"/>
      <c r="AU7" s="3"/>
      <c r="AV7" s="14">
        <f t="shared" si="16"/>
        <v>440</v>
      </c>
      <c r="AW7" s="3">
        <f t="shared" si="17"/>
        <v>440</v>
      </c>
      <c r="AX7" s="3">
        <f t="shared" si="18"/>
        <v>0</v>
      </c>
    </row>
    <row r="8" spans="1:50" ht="26.25">
      <c r="A8" s="35">
        <v>55</v>
      </c>
      <c r="B8" s="37" t="s">
        <v>60</v>
      </c>
      <c r="C8" s="6">
        <f t="shared" si="1"/>
        <v>50</v>
      </c>
      <c r="D8" s="18">
        <v>50</v>
      </c>
      <c r="E8" s="16">
        <v>0</v>
      </c>
      <c r="F8" s="6">
        <f t="shared" si="2"/>
        <v>150</v>
      </c>
      <c r="G8" s="18">
        <v>150</v>
      </c>
      <c r="H8" s="16"/>
      <c r="I8" s="6">
        <f t="shared" si="3"/>
        <v>40</v>
      </c>
      <c r="J8" s="18">
        <v>40</v>
      </c>
      <c r="K8" s="16"/>
      <c r="L8" s="6">
        <f t="shared" si="4"/>
        <v>0</v>
      </c>
      <c r="M8" s="18"/>
      <c r="N8" s="16"/>
      <c r="O8" s="6">
        <f t="shared" si="5"/>
        <v>0</v>
      </c>
      <c r="P8" s="21"/>
      <c r="Q8" s="16"/>
      <c r="R8" s="6">
        <f t="shared" si="6"/>
        <v>120</v>
      </c>
      <c r="S8" s="21">
        <v>120</v>
      </c>
      <c r="T8" s="16"/>
      <c r="U8" s="6">
        <f t="shared" si="7"/>
        <v>80</v>
      </c>
      <c r="V8" s="18">
        <v>80</v>
      </c>
      <c r="W8" s="16"/>
      <c r="X8" s="6">
        <f t="shared" si="8"/>
        <v>0</v>
      </c>
      <c r="Y8" s="18"/>
      <c r="Z8" s="16"/>
      <c r="AA8" s="6">
        <f t="shared" si="9"/>
        <v>0</v>
      </c>
      <c r="AB8" s="18"/>
      <c r="AC8" s="3"/>
      <c r="AD8" s="6">
        <f t="shared" si="10"/>
        <v>0</v>
      </c>
      <c r="AE8" s="18"/>
      <c r="AF8" s="3"/>
      <c r="AG8" s="6">
        <f t="shared" si="11"/>
        <v>0</v>
      </c>
      <c r="AH8" s="18"/>
      <c r="AI8" s="3"/>
      <c r="AJ8" s="6">
        <f t="shared" si="12"/>
        <v>400</v>
      </c>
      <c r="AK8" s="18">
        <v>400</v>
      </c>
      <c r="AL8" s="3"/>
      <c r="AM8" s="6">
        <f t="shared" si="13"/>
        <v>0</v>
      </c>
      <c r="AN8" s="18"/>
      <c r="AO8" s="3"/>
      <c r="AP8" s="6">
        <f t="shared" si="14"/>
        <v>0</v>
      </c>
      <c r="AQ8" s="18"/>
      <c r="AR8" s="3"/>
      <c r="AS8" s="6">
        <f t="shared" si="15"/>
        <v>0</v>
      </c>
      <c r="AT8" s="18"/>
      <c r="AU8" s="3"/>
      <c r="AV8" s="14">
        <f t="shared" si="16"/>
        <v>840</v>
      </c>
      <c r="AW8" s="3">
        <f t="shared" si="17"/>
        <v>840</v>
      </c>
      <c r="AX8" s="3">
        <f t="shared" si="18"/>
        <v>0</v>
      </c>
    </row>
    <row r="9" spans="1:50" ht="26.25">
      <c r="A9" s="35">
        <v>56</v>
      </c>
      <c r="B9" s="37" t="s">
        <v>61</v>
      </c>
      <c r="C9" s="6">
        <f t="shared" si="1"/>
        <v>500</v>
      </c>
      <c r="D9" s="18">
        <v>200</v>
      </c>
      <c r="E9" s="16">
        <v>300</v>
      </c>
      <c r="F9" s="6">
        <f t="shared" si="2"/>
        <v>600</v>
      </c>
      <c r="G9" s="18">
        <v>600</v>
      </c>
      <c r="H9" s="16"/>
      <c r="I9" s="6">
        <f t="shared" si="3"/>
        <v>40</v>
      </c>
      <c r="J9" s="18">
        <v>40</v>
      </c>
      <c r="K9" s="16"/>
      <c r="L9" s="6">
        <f t="shared" si="4"/>
        <v>0</v>
      </c>
      <c r="M9" s="18"/>
      <c r="N9" s="16"/>
      <c r="O9" s="6">
        <f t="shared" si="5"/>
        <v>0</v>
      </c>
      <c r="P9" s="21"/>
      <c r="Q9" s="16"/>
      <c r="R9" s="6">
        <f t="shared" si="6"/>
        <v>353</v>
      </c>
      <c r="S9" s="21">
        <v>300</v>
      </c>
      <c r="T9" s="16">
        <v>53</v>
      </c>
      <c r="U9" s="6">
        <f t="shared" si="7"/>
        <v>100</v>
      </c>
      <c r="V9" s="18">
        <v>100</v>
      </c>
      <c r="W9" s="16"/>
      <c r="X9" s="6">
        <f t="shared" si="8"/>
        <v>0</v>
      </c>
      <c r="Y9" s="18"/>
      <c r="Z9" s="16"/>
      <c r="AA9" s="6">
        <f t="shared" si="9"/>
        <v>0</v>
      </c>
      <c r="AB9" s="18"/>
      <c r="AC9" s="3"/>
      <c r="AD9" s="6">
        <f t="shared" si="10"/>
        <v>0</v>
      </c>
      <c r="AE9" s="18"/>
      <c r="AF9" s="3"/>
      <c r="AG9" s="6">
        <f t="shared" si="11"/>
        <v>0</v>
      </c>
      <c r="AH9" s="18"/>
      <c r="AI9" s="3"/>
      <c r="AJ9" s="6">
        <f t="shared" si="12"/>
        <v>100</v>
      </c>
      <c r="AK9" s="18">
        <v>100</v>
      </c>
      <c r="AL9" s="3"/>
      <c r="AM9" s="6">
        <f t="shared" si="13"/>
        <v>0</v>
      </c>
      <c r="AN9" s="18"/>
      <c r="AO9" s="3"/>
      <c r="AP9" s="6">
        <f t="shared" si="14"/>
        <v>0</v>
      </c>
      <c r="AQ9" s="18"/>
      <c r="AR9" s="3"/>
      <c r="AS9" s="6">
        <f t="shared" si="15"/>
        <v>0</v>
      </c>
      <c r="AT9" s="18"/>
      <c r="AU9" s="3"/>
      <c r="AV9" s="14">
        <f t="shared" si="16"/>
        <v>1693</v>
      </c>
      <c r="AW9" s="3">
        <f t="shared" si="17"/>
        <v>1340</v>
      </c>
      <c r="AX9" s="3">
        <f t="shared" si="18"/>
        <v>353</v>
      </c>
    </row>
    <row r="10" spans="1:50" ht="26.25">
      <c r="A10" s="35">
        <v>57</v>
      </c>
      <c r="B10" s="37" t="s">
        <v>72</v>
      </c>
      <c r="C10" s="6">
        <f t="shared" si="1"/>
        <v>0</v>
      </c>
      <c r="D10" s="18"/>
      <c r="E10" s="16"/>
      <c r="F10" s="6">
        <f t="shared" si="2"/>
        <v>0</v>
      </c>
      <c r="G10" s="18"/>
      <c r="H10" s="16"/>
      <c r="I10" s="6">
        <f t="shared" si="3"/>
        <v>40</v>
      </c>
      <c r="J10" s="18">
        <v>40</v>
      </c>
      <c r="K10" s="16"/>
      <c r="L10" s="6">
        <f t="shared" si="4"/>
        <v>0</v>
      </c>
      <c r="M10" s="18"/>
      <c r="N10" s="16"/>
      <c r="O10" s="6">
        <f t="shared" si="5"/>
        <v>0</v>
      </c>
      <c r="P10" s="21"/>
      <c r="Q10" s="16"/>
      <c r="R10" s="6">
        <f t="shared" si="6"/>
        <v>0</v>
      </c>
      <c r="S10" s="21"/>
      <c r="T10" s="16"/>
      <c r="U10" s="6">
        <f t="shared" si="7"/>
        <v>0</v>
      </c>
      <c r="V10" s="18"/>
      <c r="W10" s="16"/>
      <c r="X10" s="6">
        <f t="shared" si="8"/>
        <v>0</v>
      </c>
      <c r="Y10" s="18"/>
      <c r="Z10" s="16"/>
      <c r="AA10" s="6">
        <f t="shared" si="9"/>
        <v>0</v>
      </c>
      <c r="AB10" s="18"/>
      <c r="AC10" s="3"/>
      <c r="AD10" s="6">
        <f t="shared" si="10"/>
        <v>0</v>
      </c>
      <c r="AE10" s="18"/>
      <c r="AF10" s="3"/>
      <c r="AG10" s="6">
        <f t="shared" si="11"/>
        <v>0</v>
      </c>
      <c r="AH10" s="18"/>
      <c r="AI10" s="3"/>
      <c r="AJ10" s="6">
        <f t="shared" si="12"/>
        <v>100</v>
      </c>
      <c r="AK10" s="18">
        <v>100</v>
      </c>
      <c r="AL10" s="3"/>
      <c r="AM10" s="6">
        <f t="shared" si="13"/>
        <v>0</v>
      </c>
      <c r="AN10" s="18"/>
      <c r="AO10" s="3"/>
      <c r="AP10" s="6">
        <f t="shared" si="14"/>
        <v>0</v>
      </c>
      <c r="AQ10" s="18"/>
      <c r="AR10" s="3"/>
      <c r="AS10" s="6">
        <f t="shared" si="15"/>
        <v>0</v>
      </c>
      <c r="AT10" s="18"/>
      <c r="AU10" s="3"/>
      <c r="AV10" s="14">
        <f t="shared" si="16"/>
        <v>140</v>
      </c>
      <c r="AW10" s="3">
        <f t="shared" si="17"/>
        <v>140</v>
      </c>
      <c r="AX10" s="3">
        <f t="shared" si="18"/>
        <v>0</v>
      </c>
    </row>
    <row r="11" spans="1:50" ht="39">
      <c r="A11" s="35">
        <v>58</v>
      </c>
      <c r="B11" s="37" t="s">
        <v>66</v>
      </c>
      <c r="C11" s="6">
        <f t="shared" si="1"/>
        <v>100</v>
      </c>
      <c r="D11" s="18">
        <v>100</v>
      </c>
      <c r="E11" s="16">
        <v>0</v>
      </c>
      <c r="F11" s="6">
        <f t="shared" si="2"/>
        <v>200</v>
      </c>
      <c r="G11" s="18">
        <v>200</v>
      </c>
      <c r="H11" s="16"/>
      <c r="I11" s="6">
        <f t="shared" si="3"/>
        <v>40</v>
      </c>
      <c r="J11" s="18">
        <v>40</v>
      </c>
      <c r="K11" s="16"/>
      <c r="L11" s="6">
        <f t="shared" si="4"/>
        <v>0</v>
      </c>
      <c r="M11" s="18"/>
      <c r="N11" s="16"/>
      <c r="O11" s="6">
        <f t="shared" si="5"/>
        <v>0</v>
      </c>
      <c r="P11" s="21"/>
      <c r="Q11" s="16"/>
      <c r="R11" s="6">
        <f t="shared" si="6"/>
        <v>100</v>
      </c>
      <c r="S11" s="21">
        <v>100</v>
      </c>
      <c r="T11" s="16"/>
      <c r="U11" s="6">
        <f t="shared" si="7"/>
        <v>0</v>
      </c>
      <c r="V11" s="18"/>
      <c r="W11" s="16"/>
      <c r="X11" s="6">
        <f t="shared" si="8"/>
        <v>0</v>
      </c>
      <c r="Y11" s="18"/>
      <c r="Z11" s="16"/>
      <c r="AA11" s="6">
        <f t="shared" si="9"/>
        <v>0</v>
      </c>
      <c r="AB11" s="18"/>
      <c r="AC11" s="3"/>
      <c r="AD11" s="6">
        <f t="shared" si="10"/>
        <v>2000</v>
      </c>
      <c r="AE11" s="18">
        <v>2000</v>
      </c>
      <c r="AF11" s="3"/>
      <c r="AG11" s="6">
        <f t="shared" si="11"/>
        <v>0</v>
      </c>
      <c r="AH11" s="18"/>
      <c r="AI11" s="3"/>
      <c r="AJ11" s="6">
        <f t="shared" si="12"/>
        <v>100</v>
      </c>
      <c r="AK11" s="18">
        <v>100</v>
      </c>
      <c r="AL11" s="3"/>
      <c r="AM11" s="6">
        <f t="shared" si="13"/>
        <v>0</v>
      </c>
      <c r="AN11" s="18"/>
      <c r="AO11" s="3"/>
      <c r="AP11" s="6">
        <f t="shared" si="14"/>
        <v>0</v>
      </c>
      <c r="AQ11" s="18"/>
      <c r="AR11" s="3"/>
      <c r="AS11" s="6">
        <f t="shared" si="15"/>
        <v>0</v>
      </c>
      <c r="AT11" s="18"/>
      <c r="AU11" s="3"/>
      <c r="AV11" s="14">
        <f t="shared" si="16"/>
        <v>2540</v>
      </c>
      <c r="AW11" s="3">
        <f t="shared" si="17"/>
        <v>2540</v>
      </c>
      <c r="AX11" s="3">
        <f t="shared" si="18"/>
        <v>0</v>
      </c>
    </row>
    <row r="12" spans="1:50" ht="26.25">
      <c r="A12" s="35">
        <v>59</v>
      </c>
      <c r="B12" s="37" t="s">
        <v>67</v>
      </c>
      <c r="C12" s="6">
        <f t="shared" si="1"/>
        <v>400</v>
      </c>
      <c r="D12" s="18">
        <v>100</v>
      </c>
      <c r="E12" s="16">
        <v>300</v>
      </c>
      <c r="F12" s="6">
        <f t="shared" si="2"/>
        <v>350</v>
      </c>
      <c r="G12" s="18">
        <v>350</v>
      </c>
      <c r="H12" s="16"/>
      <c r="I12" s="6">
        <f t="shared" si="3"/>
        <v>40</v>
      </c>
      <c r="J12" s="18">
        <v>40</v>
      </c>
      <c r="K12" s="16"/>
      <c r="L12" s="6">
        <f t="shared" si="4"/>
        <v>0</v>
      </c>
      <c r="M12" s="18"/>
      <c r="N12" s="16"/>
      <c r="O12" s="6">
        <f t="shared" si="5"/>
        <v>0</v>
      </c>
      <c r="P12" s="21"/>
      <c r="Q12" s="16"/>
      <c r="R12" s="6">
        <f t="shared" si="6"/>
        <v>150</v>
      </c>
      <c r="S12" s="21">
        <v>150</v>
      </c>
      <c r="T12" s="16"/>
      <c r="U12" s="6">
        <f t="shared" si="7"/>
        <v>0</v>
      </c>
      <c r="V12" s="18"/>
      <c r="W12" s="16"/>
      <c r="X12" s="6">
        <f t="shared" si="8"/>
        <v>0</v>
      </c>
      <c r="Y12" s="18"/>
      <c r="Z12" s="16"/>
      <c r="AA12" s="6">
        <f t="shared" si="9"/>
        <v>0</v>
      </c>
      <c r="AB12" s="18"/>
      <c r="AC12" s="3"/>
      <c r="AD12" s="6">
        <f t="shared" si="10"/>
        <v>3000</v>
      </c>
      <c r="AE12" s="18">
        <v>3000</v>
      </c>
      <c r="AF12" s="3"/>
      <c r="AG12" s="6">
        <f t="shared" si="11"/>
        <v>0</v>
      </c>
      <c r="AH12" s="18"/>
      <c r="AI12" s="3"/>
      <c r="AJ12" s="6">
        <f t="shared" si="12"/>
        <v>50</v>
      </c>
      <c r="AK12" s="18">
        <v>50</v>
      </c>
      <c r="AL12" s="3"/>
      <c r="AM12" s="6">
        <f t="shared" si="13"/>
        <v>0</v>
      </c>
      <c r="AN12" s="18"/>
      <c r="AO12" s="3"/>
      <c r="AP12" s="6">
        <f t="shared" si="14"/>
        <v>0</v>
      </c>
      <c r="AQ12" s="18"/>
      <c r="AR12" s="3"/>
      <c r="AS12" s="6">
        <f t="shared" si="15"/>
        <v>0</v>
      </c>
      <c r="AT12" s="18"/>
      <c r="AU12" s="3"/>
      <c r="AV12" s="14">
        <f t="shared" si="16"/>
        <v>3990</v>
      </c>
      <c r="AW12" s="3">
        <f t="shared" si="17"/>
        <v>3690</v>
      </c>
      <c r="AX12" s="3">
        <f t="shared" si="18"/>
        <v>300</v>
      </c>
    </row>
    <row r="13" spans="1:50" ht="26.25">
      <c r="A13" s="35">
        <v>60</v>
      </c>
      <c r="B13" s="37" t="s">
        <v>68</v>
      </c>
      <c r="C13" s="6">
        <f t="shared" si="1"/>
        <v>100</v>
      </c>
      <c r="D13" s="18">
        <v>100</v>
      </c>
      <c r="E13" s="16">
        <v>0</v>
      </c>
      <c r="F13" s="6">
        <f t="shared" si="2"/>
        <v>365</v>
      </c>
      <c r="G13" s="18">
        <v>365</v>
      </c>
      <c r="H13" s="16"/>
      <c r="I13" s="6">
        <f t="shared" si="3"/>
        <v>40</v>
      </c>
      <c r="J13" s="18">
        <v>40</v>
      </c>
      <c r="K13" s="16"/>
      <c r="L13" s="6">
        <f t="shared" si="4"/>
        <v>0</v>
      </c>
      <c r="M13" s="18"/>
      <c r="N13" s="16"/>
      <c r="O13" s="6">
        <f t="shared" si="5"/>
        <v>0</v>
      </c>
      <c r="P13" s="21"/>
      <c r="Q13" s="16"/>
      <c r="R13" s="6">
        <f t="shared" si="6"/>
        <v>450</v>
      </c>
      <c r="S13" s="21">
        <v>450</v>
      </c>
      <c r="T13" s="16"/>
      <c r="U13" s="6">
        <f t="shared" si="7"/>
        <v>85</v>
      </c>
      <c r="V13" s="18">
        <v>85</v>
      </c>
      <c r="W13" s="16"/>
      <c r="X13" s="6">
        <f t="shared" si="8"/>
        <v>0</v>
      </c>
      <c r="Y13" s="18"/>
      <c r="Z13" s="16"/>
      <c r="AA13" s="6">
        <f t="shared" si="9"/>
        <v>0</v>
      </c>
      <c r="AB13" s="18"/>
      <c r="AC13" s="3"/>
      <c r="AD13" s="6">
        <f t="shared" si="10"/>
        <v>0</v>
      </c>
      <c r="AE13" s="18"/>
      <c r="AF13" s="3"/>
      <c r="AG13" s="6">
        <f t="shared" si="11"/>
        <v>0</v>
      </c>
      <c r="AH13" s="18"/>
      <c r="AI13" s="3"/>
      <c r="AJ13" s="6">
        <f t="shared" si="12"/>
        <v>400</v>
      </c>
      <c r="AK13" s="18">
        <v>400</v>
      </c>
      <c r="AL13" s="3"/>
      <c r="AM13" s="6">
        <f t="shared" si="13"/>
        <v>0</v>
      </c>
      <c r="AN13" s="18"/>
      <c r="AO13" s="3"/>
      <c r="AP13" s="6">
        <f t="shared" si="14"/>
        <v>0</v>
      </c>
      <c r="AQ13" s="18"/>
      <c r="AR13" s="3"/>
      <c r="AS13" s="6">
        <f t="shared" si="15"/>
        <v>0</v>
      </c>
      <c r="AT13" s="18"/>
      <c r="AU13" s="3"/>
      <c r="AV13" s="14">
        <f t="shared" si="16"/>
        <v>1440</v>
      </c>
      <c r="AW13" s="3">
        <f t="shared" si="17"/>
        <v>1440</v>
      </c>
      <c r="AX13" s="3">
        <f t="shared" si="18"/>
        <v>0</v>
      </c>
    </row>
    <row r="14" spans="1:50" ht="26.25">
      <c r="A14" s="35">
        <v>61</v>
      </c>
      <c r="B14" s="37" t="s">
        <v>69</v>
      </c>
      <c r="C14" s="6">
        <f t="shared" si="1"/>
        <v>500</v>
      </c>
      <c r="D14" s="18">
        <v>200</v>
      </c>
      <c r="E14" s="16">
        <v>300</v>
      </c>
      <c r="F14" s="6">
        <f t="shared" si="2"/>
        <v>600</v>
      </c>
      <c r="G14" s="18">
        <v>600</v>
      </c>
      <c r="H14" s="16"/>
      <c r="I14" s="6">
        <f t="shared" si="3"/>
        <v>40</v>
      </c>
      <c r="J14" s="18">
        <v>40</v>
      </c>
      <c r="K14" s="16"/>
      <c r="L14" s="6">
        <f t="shared" si="4"/>
        <v>0</v>
      </c>
      <c r="M14" s="18"/>
      <c r="N14" s="16"/>
      <c r="O14" s="6">
        <f t="shared" si="5"/>
        <v>0</v>
      </c>
      <c r="P14" s="21"/>
      <c r="Q14" s="16"/>
      <c r="R14" s="6">
        <f t="shared" si="6"/>
        <v>300</v>
      </c>
      <c r="S14" s="21">
        <v>300</v>
      </c>
      <c r="T14" s="16"/>
      <c r="U14" s="6">
        <f t="shared" si="7"/>
        <v>100</v>
      </c>
      <c r="V14" s="18">
        <v>100</v>
      </c>
      <c r="W14" s="16"/>
      <c r="X14" s="6">
        <f t="shared" si="8"/>
        <v>0</v>
      </c>
      <c r="Y14" s="18"/>
      <c r="Z14" s="16"/>
      <c r="AA14" s="6">
        <f t="shared" si="9"/>
        <v>0</v>
      </c>
      <c r="AB14" s="18"/>
      <c r="AC14" s="3"/>
      <c r="AD14" s="6">
        <f t="shared" si="10"/>
        <v>0</v>
      </c>
      <c r="AE14" s="18"/>
      <c r="AF14" s="3"/>
      <c r="AG14" s="6">
        <f t="shared" si="11"/>
        <v>0</v>
      </c>
      <c r="AH14" s="18"/>
      <c r="AI14" s="3"/>
      <c r="AJ14" s="6">
        <f t="shared" si="12"/>
        <v>600</v>
      </c>
      <c r="AK14" s="18">
        <v>600</v>
      </c>
      <c r="AL14" s="3"/>
      <c r="AM14" s="6">
        <f t="shared" si="13"/>
        <v>0</v>
      </c>
      <c r="AN14" s="18"/>
      <c r="AO14" s="3"/>
      <c r="AP14" s="6">
        <f t="shared" si="14"/>
        <v>0</v>
      </c>
      <c r="AQ14" s="18"/>
      <c r="AR14" s="3"/>
      <c r="AS14" s="6">
        <f t="shared" si="15"/>
        <v>0</v>
      </c>
      <c r="AT14" s="18"/>
      <c r="AU14" s="3"/>
      <c r="AV14" s="14">
        <f t="shared" si="16"/>
        <v>2140</v>
      </c>
      <c r="AW14" s="3">
        <f t="shared" si="17"/>
        <v>1840</v>
      </c>
      <c r="AX14" s="3">
        <f t="shared" si="18"/>
        <v>300</v>
      </c>
    </row>
    <row r="15" spans="1:50" ht="26.25">
      <c r="A15" s="35">
        <v>62</v>
      </c>
      <c r="B15" s="37" t="s">
        <v>70</v>
      </c>
      <c r="C15" s="6">
        <f t="shared" si="1"/>
        <v>20</v>
      </c>
      <c r="D15" s="18">
        <v>20</v>
      </c>
      <c r="E15" s="16">
        <v>0</v>
      </c>
      <c r="F15" s="6">
        <f t="shared" si="2"/>
        <v>80</v>
      </c>
      <c r="G15" s="18">
        <v>80</v>
      </c>
      <c r="H15" s="16"/>
      <c r="I15" s="6">
        <f t="shared" si="3"/>
        <v>40</v>
      </c>
      <c r="J15" s="18">
        <v>40</v>
      </c>
      <c r="K15" s="16"/>
      <c r="L15" s="6">
        <f t="shared" si="4"/>
        <v>0</v>
      </c>
      <c r="M15" s="18"/>
      <c r="N15" s="16"/>
      <c r="O15" s="6">
        <f t="shared" si="5"/>
        <v>0</v>
      </c>
      <c r="P15" s="21"/>
      <c r="Q15" s="16"/>
      <c r="R15" s="6">
        <f t="shared" si="6"/>
        <v>50</v>
      </c>
      <c r="S15" s="21">
        <v>50</v>
      </c>
      <c r="T15" s="16"/>
      <c r="U15" s="6">
        <f t="shared" si="7"/>
        <v>50</v>
      </c>
      <c r="V15" s="18">
        <v>50</v>
      </c>
      <c r="W15" s="16"/>
      <c r="X15" s="6">
        <f t="shared" si="8"/>
        <v>0</v>
      </c>
      <c r="Y15" s="18"/>
      <c r="Z15" s="16"/>
      <c r="AA15" s="6">
        <f t="shared" si="9"/>
        <v>0</v>
      </c>
      <c r="AB15" s="18"/>
      <c r="AC15" s="3"/>
      <c r="AD15" s="6">
        <f t="shared" si="10"/>
        <v>0</v>
      </c>
      <c r="AE15" s="18"/>
      <c r="AF15" s="3"/>
      <c r="AG15" s="6">
        <f t="shared" si="11"/>
        <v>0</v>
      </c>
      <c r="AH15" s="18"/>
      <c r="AI15" s="3"/>
      <c r="AJ15" s="6">
        <f t="shared" si="12"/>
        <v>100</v>
      </c>
      <c r="AK15" s="18">
        <v>100</v>
      </c>
      <c r="AL15" s="3"/>
      <c r="AM15" s="6">
        <f t="shared" si="13"/>
        <v>0</v>
      </c>
      <c r="AN15" s="18"/>
      <c r="AO15" s="3"/>
      <c r="AP15" s="6">
        <f t="shared" si="14"/>
        <v>0</v>
      </c>
      <c r="AQ15" s="18"/>
      <c r="AR15" s="3"/>
      <c r="AS15" s="6">
        <f t="shared" si="15"/>
        <v>0</v>
      </c>
      <c r="AT15" s="18"/>
      <c r="AU15" s="3"/>
      <c r="AV15" s="14">
        <f t="shared" si="16"/>
        <v>340</v>
      </c>
      <c r="AW15" s="3">
        <f t="shared" si="17"/>
        <v>340</v>
      </c>
      <c r="AX15" s="3">
        <f t="shared" si="18"/>
        <v>0</v>
      </c>
    </row>
    <row r="16" spans="1:50" ht="26.25">
      <c r="A16" s="35">
        <v>63</v>
      </c>
      <c r="B16" s="37" t="s">
        <v>65</v>
      </c>
      <c r="C16" s="6">
        <f t="shared" si="1"/>
        <v>50</v>
      </c>
      <c r="D16" s="18">
        <v>50</v>
      </c>
      <c r="E16" s="16">
        <v>0</v>
      </c>
      <c r="F16" s="6">
        <f t="shared" si="2"/>
        <v>200</v>
      </c>
      <c r="G16" s="18">
        <v>200</v>
      </c>
      <c r="H16" s="16"/>
      <c r="I16" s="6">
        <f t="shared" si="3"/>
        <v>40</v>
      </c>
      <c r="J16" s="18">
        <v>40</v>
      </c>
      <c r="K16" s="16"/>
      <c r="L16" s="6">
        <f t="shared" si="4"/>
        <v>0</v>
      </c>
      <c r="M16" s="18"/>
      <c r="N16" s="16"/>
      <c r="O16" s="6">
        <f t="shared" si="5"/>
        <v>0</v>
      </c>
      <c r="P16" s="21"/>
      <c r="Q16" s="16"/>
      <c r="R16" s="6">
        <f t="shared" si="6"/>
        <v>250</v>
      </c>
      <c r="S16" s="21">
        <v>250</v>
      </c>
      <c r="T16" s="16"/>
      <c r="U16" s="6">
        <f t="shared" si="7"/>
        <v>0</v>
      </c>
      <c r="V16" s="18"/>
      <c r="W16" s="16"/>
      <c r="X16" s="6">
        <f t="shared" si="8"/>
        <v>0</v>
      </c>
      <c r="Y16" s="18"/>
      <c r="Z16" s="16"/>
      <c r="AA16" s="6">
        <f t="shared" si="9"/>
        <v>0</v>
      </c>
      <c r="AB16" s="18"/>
      <c r="AC16" s="3"/>
      <c r="AD16" s="6">
        <f t="shared" si="10"/>
        <v>0</v>
      </c>
      <c r="AE16" s="18"/>
      <c r="AF16" s="3"/>
      <c r="AG16" s="6">
        <f t="shared" si="11"/>
        <v>0</v>
      </c>
      <c r="AH16" s="18"/>
      <c r="AI16" s="3"/>
      <c r="AJ16" s="6">
        <f t="shared" si="12"/>
        <v>100</v>
      </c>
      <c r="AK16" s="18">
        <v>100</v>
      </c>
      <c r="AL16" s="3"/>
      <c r="AM16" s="6">
        <f t="shared" si="13"/>
        <v>0</v>
      </c>
      <c r="AN16" s="18"/>
      <c r="AO16" s="3"/>
      <c r="AP16" s="6">
        <f t="shared" si="14"/>
        <v>0</v>
      </c>
      <c r="AQ16" s="18"/>
      <c r="AR16" s="3"/>
      <c r="AS16" s="6">
        <f t="shared" si="15"/>
        <v>0</v>
      </c>
      <c r="AT16" s="18"/>
      <c r="AU16" s="3"/>
      <c r="AV16" s="14">
        <f t="shared" si="16"/>
        <v>640</v>
      </c>
      <c r="AW16" s="3">
        <f t="shared" si="17"/>
        <v>640</v>
      </c>
      <c r="AX16" s="3">
        <f t="shared" si="18"/>
        <v>0</v>
      </c>
    </row>
    <row r="17" spans="1:50" ht="26.25">
      <c r="A17" s="35">
        <v>64</v>
      </c>
      <c r="B17" s="37" t="s">
        <v>64</v>
      </c>
      <c r="C17" s="6">
        <f t="shared" si="1"/>
        <v>400</v>
      </c>
      <c r="D17" s="18">
        <v>100</v>
      </c>
      <c r="E17" s="16">
        <v>300</v>
      </c>
      <c r="F17" s="6">
        <f t="shared" si="2"/>
        <v>400</v>
      </c>
      <c r="G17" s="18">
        <v>400</v>
      </c>
      <c r="H17" s="16"/>
      <c r="I17" s="6">
        <f t="shared" si="3"/>
        <v>40</v>
      </c>
      <c r="J17" s="18">
        <v>40</v>
      </c>
      <c r="K17" s="16"/>
      <c r="L17" s="6">
        <f t="shared" si="4"/>
        <v>0</v>
      </c>
      <c r="M17" s="18"/>
      <c r="N17" s="16"/>
      <c r="O17" s="6">
        <f t="shared" si="5"/>
        <v>0</v>
      </c>
      <c r="P17" s="21"/>
      <c r="Q17" s="16"/>
      <c r="R17" s="6">
        <f t="shared" si="6"/>
        <v>300</v>
      </c>
      <c r="S17" s="21">
        <v>300</v>
      </c>
      <c r="T17" s="16"/>
      <c r="U17" s="6">
        <f t="shared" si="7"/>
        <v>0</v>
      </c>
      <c r="V17" s="18"/>
      <c r="W17" s="16"/>
      <c r="X17" s="6">
        <f t="shared" si="8"/>
        <v>0</v>
      </c>
      <c r="Y17" s="18"/>
      <c r="Z17" s="16"/>
      <c r="AA17" s="6">
        <f t="shared" si="9"/>
        <v>0</v>
      </c>
      <c r="AB17" s="18"/>
      <c r="AC17" s="3"/>
      <c r="AD17" s="6">
        <f t="shared" si="10"/>
        <v>0</v>
      </c>
      <c r="AE17" s="18"/>
      <c r="AF17" s="3"/>
      <c r="AG17" s="6">
        <f t="shared" si="11"/>
        <v>0</v>
      </c>
      <c r="AH17" s="18"/>
      <c r="AI17" s="3"/>
      <c r="AJ17" s="6">
        <f t="shared" si="12"/>
        <v>100</v>
      </c>
      <c r="AK17" s="18">
        <v>100</v>
      </c>
      <c r="AL17" s="3"/>
      <c r="AM17" s="6">
        <f t="shared" si="13"/>
        <v>0</v>
      </c>
      <c r="AN17" s="18"/>
      <c r="AO17" s="3"/>
      <c r="AP17" s="6">
        <f t="shared" si="14"/>
        <v>0</v>
      </c>
      <c r="AQ17" s="18"/>
      <c r="AR17" s="3"/>
      <c r="AS17" s="6">
        <f t="shared" si="15"/>
        <v>0</v>
      </c>
      <c r="AT17" s="18"/>
      <c r="AU17" s="3"/>
      <c r="AV17" s="14">
        <f t="shared" si="16"/>
        <v>1240</v>
      </c>
      <c r="AW17" s="3">
        <f t="shared" si="17"/>
        <v>940</v>
      </c>
      <c r="AX17" s="3">
        <f t="shared" si="18"/>
        <v>300</v>
      </c>
    </row>
    <row r="18" spans="1:50" ht="26.25">
      <c r="A18" s="35">
        <v>65</v>
      </c>
      <c r="B18" s="37" t="s">
        <v>63</v>
      </c>
      <c r="C18" s="6">
        <f t="shared" si="1"/>
        <v>50</v>
      </c>
      <c r="D18" s="18">
        <v>50</v>
      </c>
      <c r="E18" s="16">
        <v>0</v>
      </c>
      <c r="F18" s="6">
        <f t="shared" si="2"/>
        <v>100</v>
      </c>
      <c r="G18" s="18">
        <v>100</v>
      </c>
      <c r="H18" s="16"/>
      <c r="I18" s="6">
        <f t="shared" si="3"/>
        <v>40</v>
      </c>
      <c r="J18" s="18">
        <v>40</v>
      </c>
      <c r="K18" s="16"/>
      <c r="L18" s="6">
        <f t="shared" si="4"/>
        <v>0</v>
      </c>
      <c r="M18" s="18"/>
      <c r="N18" s="16"/>
      <c r="O18" s="6">
        <f t="shared" si="5"/>
        <v>0</v>
      </c>
      <c r="P18" s="21"/>
      <c r="Q18" s="16"/>
      <c r="R18" s="6">
        <f t="shared" si="6"/>
        <v>50</v>
      </c>
      <c r="S18" s="21">
        <v>50</v>
      </c>
      <c r="T18" s="16"/>
      <c r="U18" s="6">
        <f t="shared" si="7"/>
        <v>100</v>
      </c>
      <c r="V18" s="18">
        <v>100</v>
      </c>
      <c r="W18" s="16"/>
      <c r="X18" s="6">
        <f t="shared" si="8"/>
        <v>0</v>
      </c>
      <c r="Y18" s="18"/>
      <c r="Z18" s="16"/>
      <c r="AA18" s="6">
        <f t="shared" si="9"/>
        <v>0</v>
      </c>
      <c r="AB18" s="18"/>
      <c r="AC18" s="3"/>
      <c r="AD18" s="6">
        <f t="shared" si="10"/>
        <v>0</v>
      </c>
      <c r="AE18" s="18"/>
      <c r="AF18" s="3"/>
      <c r="AG18" s="6">
        <f t="shared" si="11"/>
        <v>0</v>
      </c>
      <c r="AH18" s="18"/>
      <c r="AI18" s="3"/>
      <c r="AJ18" s="6">
        <f t="shared" si="12"/>
        <v>200</v>
      </c>
      <c r="AK18" s="18">
        <v>200</v>
      </c>
      <c r="AL18" s="3"/>
      <c r="AM18" s="6">
        <f t="shared" si="13"/>
        <v>0</v>
      </c>
      <c r="AN18" s="18"/>
      <c r="AO18" s="3"/>
      <c r="AP18" s="6">
        <f t="shared" si="14"/>
        <v>0</v>
      </c>
      <c r="AQ18" s="18"/>
      <c r="AR18" s="3"/>
      <c r="AS18" s="6">
        <f t="shared" si="15"/>
        <v>0</v>
      </c>
      <c r="AT18" s="18"/>
      <c r="AU18" s="3"/>
      <c r="AV18" s="14">
        <f t="shared" si="16"/>
        <v>540</v>
      </c>
      <c r="AW18" s="3">
        <f t="shared" si="17"/>
        <v>540</v>
      </c>
      <c r="AX18" s="3">
        <f t="shared" si="18"/>
        <v>0</v>
      </c>
    </row>
    <row r="19" spans="1:50" ht="26.25">
      <c r="A19" s="35">
        <v>66</v>
      </c>
      <c r="B19" s="37" t="s">
        <v>62</v>
      </c>
      <c r="C19" s="6">
        <f t="shared" si="1"/>
        <v>50</v>
      </c>
      <c r="D19" s="18">
        <v>50</v>
      </c>
      <c r="E19" s="16">
        <v>0</v>
      </c>
      <c r="F19" s="6">
        <f t="shared" si="2"/>
        <v>150</v>
      </c>
      <c r="G19" s="18">
        <v>150</v>
      </c>
      <c r="H19" s="16"/>
      <c r="I19" s="6">
        <f t="shared" si="3"/>
        <v>40</v>
      </c>
      <c r="J19" s="18">
        <v>40</v>
      </c>
      <c r="K19" s="16"/>
      <c r="L19" s="6">
        <f t="shared" si="4"/>
        <v>0</v>
      </c>
      <c r="M19" s="18"/>
      <c r="N19" s="16"/>
      <c r="O19" s="6">
        <f t="shared" si="5"/>
        <v>0</v>
      </c>
      <c r="P19" s="21"/>
      <c r="Q19" s="16"/>
      <c r="R19" s="6">
        <f t="shared" si="6"/>
        <v>100</v>
      </c>
      <c r="S19" s="21">
        <v>100</v>
      </c>
      <c r="T19" s="16"/>
      <c r="U19" s="6">
        <f t="shared" si="7"/>
        <v>0</v>
      </c>
      <c r="V19" s="18"/>
      <c r="W19" s="16"/>
      <c r="X19" s="6">
        <f t="shared" si="8"/>
        <v>0</v>
      </c>
      <c r="Y19" s="18"/>
      <c r="Z19" s="16"/>
      <c r="AA19" s="6">
        <f t="shared" si="9"/>
        <v>0</v>
      </c>
      <c r="AB19" s="18"/>
      <c r="AC19" s="3"/>
      <c r="AD19" s="6">
        <f t="shared" si="10"/>
        <v>0</v>
      </c>
      <c r="AE19" s="18"/>
      <c r="AF19" s="3"/>
      <c r="AG19" s="6">
        <f t="shared" si="11"/>
        <v>0</v>
      </c>
      <c r="AH19" s="18"/>
      <c r="AI19" s="3"/>
      <c r="AJ19" s="6">
        <f t="shared" si="12"/>
        <v>200</v>
      </c>
      <c r="AK19" s="18">
        <v>200</v>
      </c>
      <c r="AL19" s="3"/>
      <c r="AM19" s="6">
        <f t="shared" si="13"/>
        <v>0</v>
      </c>
      <c r="AN19" s="18"/>
      <c r="AO19" s="3"/>
      <c r="AP19" s="6">
        <f t="shared" si="14"/>
        <v>0</v>
      </c>
      <c r="AQ19" s="18"/>
      <c r="AR19" s="3"/>
      <c r="AS19" s="6">
        <f t="shared" si="15"/>
        <v>0</v>
      </c>
      <c r="AT19" s="18"/>
      <c r="AU19" s="3"/>
      <c r="AV19" s="14">
        <f t="shared" si="16"/>
        <v>540</v>
      </c>
      <c r="AW19" s="3">
        <f t="shared" si="17"/>
        <v>540</v>
      </c>
      <c r="AX19" s="3">
        <f t="shared" si="18"/>
        <v>0</v>
      </c>
    </row>
    <row r="20" spans="1:50" ht="26.25">
      <c r="A20" s="35">
        <v>67</v>
      </c>
      <c r="B20" s="37" t="s">
        <v>71</v>
      </c>
      <c r="C20" s="6">
        <f t="shared" si="1"/>
        <v>50</v>
      </c>
      <c r="D20" s="18">
        <v>50</v>
      </c>
      <c r="E20" s="16">
        <v>0</v>
      </c>
      <c r="F20" s="6">
        <f t="shared" si="2"/>
        <v>150</v>
      </c>
      <c r="G20" s="18">
        <v>150</v>
      </c>
      <c r="H20" s="16"/>
      <c r="I20" s="6">
        <f t="shared" si="3"/>
        <v>40</v>
      </c>
      <c r="J20" s="18">
        <v>40</v>
      </c>
      <c r="K20" s="16"/>
      <c r="L20" s="6">
        <f t="shared" si="4"/>
        <v>0</v>
      </c>
      <c r="M20" s="18"/>
      <c r="N20" s="16"/>
      <c r="O20" s="6">
        <f t="shared" si="5"/>
        <v>0</v>
      </c>
      <c r="P20" s="21"/>
      <c r="Q20" s="16"/>
      <c r="R20" s="6">
        <f t="shared" si="6"/>
        <v>100</v>
      </c>
      <c r="S20" s="21">
        <v>100</v>
      </c>
      <c r="T20" s="16"/>
      <c r="U20" s="6">
        <f t="shared" si="7"/>
        <v>0</v>
      </c>
      <c r="V20" s="18"/>
      <c r="W20" s="16"/>
      <c r="X20" s="6">
        <f t="shared" si="8"/>
        <v>0</v>
      </c>
      <c r="Y20" s="18"/>
      <c r="Z20" s="16"/>
      <c r="AA20" s="6">
        <f t="shared" si="9"/>
        <v>0</v>
      </c>
      <c r="AB20" s="18"/>
      <c r="AC20" s="3"/>
      <c r="AD20" s="6">
        <f t="shared" si="10"/>
        <v>0</v>
      </c>
      <c r="AE20" s="18"/>
      <c r="AF20" s="3"/>
      <c r="AG20" s="6">
        <f t="shared" si="11"/>
        <v>0</v>
      </c>
      <c r="AH20" s="18"/>
      <c r="AI20" s="3"/>
      <c r="AJ20" s="6">
        <f t="shared" si="12"/>
        <v>200</v>
      </c>
      <c r="AK20" s="18">
        <v>200</v>
      </c>
      <c r="AL20" s="3"/>
      <c r="AM20" s="6">
        <f t="shared" si="13"/>
        <v>0</v>
      </c>
      <c r="AN20" s="18"/>
      <c r="AO20" s="3"/>
      <c r="AP20" s="6">
        <f t="shared" si="14"/>
        <v>0</v>
      </c>
      <c r="AQ20" s="18"/>
      <c r="AR20" s="3"/>
      <c r="AS20" s="6">
        <f t="shared" si="15"/>
        <v>0</v>
      </c>
      <c r="AT20" s="18"/>
      <c r="AU20" s="3"/>
      <c r="AV20" s="14">
        <f t="shared" si="16"/>
        <v>540</v>
      </c>
      <c r="AW20" s="3">
        <f t="shared" si="17"/>
        <v>540</v>
      </c>
      <c r="AX20" s="3">
        <f t="shared" si="18"/>
        <v>0</v>
      </c>
    </row>
    <row r="21" spans="48:50" ht="15">
      <c r="AV21" s="22"/>
      <c r="AW21" s="22"/>
      <c r="AX21" s="22"/>
    </row>
    <row r="22" spans="10:37" ht="15">
      <c r="J22">
        <f>156*40</f>
        <v>6240</v>
      </c>
      <c r="AK22" s="22"/>
    </row>
  </sheetData>
  <sheetProtection/>
  <mergeCells count="17">
    <mergeCell ref="C2:E2"/>
    <mergeCell ref="I2:K2"/>
    <mergeCell ref="L2:N2"/>
    <mergeCell ref="X2:Z2"/>
    <mergeCell ref="F2:H2"/>
    <mergeCell ref="AS2:AU2"/>
    <mergeCell ref="AD2:AF2"/>
    <mergeCell ref="AJ2:AL2"/>
    <mergeCell ref="AM2:AO2"/>
    <mergeCell ref="AP2:AR2"/>
    <mergeCell ref="AY2:AY3"/>
    <mergeCell ref="AA2:AC2"/>
    <mergeCell ref="AG2:AI2"/>
    <mergeCell ref="R2:T2"/>
    <mergeCell ref="U2:W2"/>
    <mergeCell ref="O2:Q2"/>
    <mergeCell ref="AV2:A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none</cp:lastModifiedBy>
  <cp:lastPrinted>2013-01-16T14:44:25Z</cp:lastPrinted>
  <dcterms:created xsi:type="dcterms:W3CDTF">2011-12-21T05:26:42Z</dcterms:created>
  <dcterms:modified xsi:type="dcterms:W3CDTF">2013-09-30T12:58:16Z</dcterms:modified>
  <cp:category/>
  <cp:version/>
  <cp:contentType/>
  <cp:contentStatus/>
</cp:coreProperties>
</file>